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M:\_Pályázatok\ÚNKP\ÚNKP 2022_2023\bírálati laptervezetek\2022_23\"/>
    </mc:Choice>
  </mc:AlternateContent>
  <xr:revisionPtr revIDLastSave="0" documentId="13_ncr:1_{103DB87E-DE2E-49B8-8087-7E2E292FC93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Munka1" sheetId="1" r:id="rId1"/>
    <sheet name="." sheetId="2" r:id="rId2"/>
  </sheets>
  <definedNames>
    <definedName name="_GoBack" localSheetId="0">Munka1!$B$111</definedName>
    <definedName name="_xlnm.Print_Area" localSheetId="0">Munka1!$A$3:$G$115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I33" i="1" l="1"/>
  <c r="I34" i="1"/>
  <c r="D35" i="1"/>
  <c r="B41" i="1"/>
  <c r="B88" i="1"/>
  <c r="I56" i="1"/>
  <c r="I98" i="1" l="1"/>
  <c r="I103" i="1"/>
  <c r="I28" i="1"/>
  <c r="I29" i="1"/>
  <c r="I114" i="1" l="1"/>
  <c r="I111" i="1"/>
  <c r="I96" i="1"/>
  <c r="N35" i="1"/>
  <c r="M35" i="1"/>
  <c r="L43" i="1"/>
  <c r="L35" i="1"/>
  <c r="L44" i="1"/>
  <c r="I32" i="1"/>
  <c r="I31" i="1"/>
  <c r="I30" i="1"/>
  <c r="D93" i="1" l="1"/>
  <c r="I90" i="1" l="1"/>
  <c r="I79" i="1"/>
  <c r="I73" i="1"/>
  <c r="I69" i="1"/>
  <c r="I14" i="1"/>
  <c r="I10" i="1"/>
  <c r="I8" i="1"/>
  <c r="I6" i="1"/>
  <c r="I4" i="1"/>
  <c r="F14" i="1"/>
  <c r="F43" i="1" s="1"/>
  <c r="F93" i="1" s="1"/>
  <c r="C23" i="1" s="1"/>
  <c r="I43" i="1" l="1"/>
  <c r="C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 Eszter</author>
  </authors>
  <commentList>
    <comment ref="B14" authorId="0" shapeId="0" xr:uid="{00000000-0006-0000-0000-000001000000}">
      <text>
        <r>
          <rPr>
            <b/>
            <u/>
            <sz val="12"/>
            <color indexed="81"/>
            <rFont val="Times New Roman"/>
            <family val="1"/>
            <charset val="238"/>
          </rPr>
          <t>a képzésben teljesített utolsó két lezárt félév</t>
        </r>
        <r>
          <rPr>
            <sz val="12"/>
            <color indexed="81"/>
            <rFont val="Times New Roman"/>
            <family val="1"/>
            <charset val="238"/>
          </rPr>
          <t xml:space="preserve"> súlyozott tanulmányi átlagának számtani átlaga - "kumulált átlag"</t>
        </r>
        <r>
          <rPr>
            <b/>
            <sz val="12"/>
            <color indexed="81"/>
            <rFont val="Times New Roman"/>
            <family val="1"/>
            <charset val="238"/>
          </rPr>
          <t xml:space="preserve">
</t>
        </r>
        <r>
          <rPr>
            <b/>
            <u/>
            <sz val="12"/>
            <color indexed="81"/>
            <rFont val="Times New Roman"/>
            <family val="1"/>
            <charset val="238"/>
          </rPr>
          <t xml:space="preserve">
kizárólag egy félév esetén:</t>
        </r>
        <r>
          <rPr>
            <sz val="12"/>
            <color indexed="81"/>
            <rFont val="Times New Roman"/>
            <family val="1"/>
            <charset val="238"/>
          </rPr>
          <t xml:space="preserve">
 a súlyozott tanulmányi átlag</t>
        </r>
      </text>
    </comment>
  </commentList>
</comments>
</file>

<file path=xl/sharedStrings.xml><?xml version="1.0" encoding="utf-8"?>
<sst xmlns="http://schemas.openxmlformats.org/spreadsheetml/2006/main" count="84" uniqueCount="82">
  <si>
    <t xml:space="preserve">SZAKÉRTŐI BÍRÁLATI LAP </t>
  </si>
  <si>
    <t>A szakértő által adott pontok:</t>
  </si>
  <si>
    <t>Maximálisan</t>
  </si>
  <si>
    <t>adható pont</t>
  </si>
  <si>
    <t>Szakértő által adott pont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</si>
  <si>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szakkollégiumi tevékenység;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</si>
  <si>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tudományos/művészeti díjak, ösztöndíjak;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</si>
  <si>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szakmai-közösségi tevékenység, kutatásokban, kutatási terepmunkában való részvétel;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</si>
  <si>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 xml:space="preserve">tudományos ismeretterjesztő/tudománynépszerűsítő tevékenység,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</si>
  <si>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tudományos művészeti teljesítmény, nemzetközi megmérettetés;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</si>
  <si>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publikációs tevékenység (publikációs lista alapján, elektronikusan feltöltött publikációk esetén elegendő az MTMT hivatkozás), egyéb publikált cikkek, közlemények, tanulmányok;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</si>
  <si>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szakmai előadások/kiállítások tartása;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</si>
  <si>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hazai és nemzetközi konferencián, kiállításon való részvétel;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</si>
  <si>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egyéb releváns szakmai tevékenység bemutatása.</t>
    </r>
  </si>
  <si>
    <r>
      <t xml:space="preserve"> </t>
    </r>
    <r>
      <rPr>
        <b/>
        <u/>
        <sz val="11"/>
        <color theme="1"/>
        <rFont val="Times New Roman"/>
        <family val="1"/>
        <charset val="238"/>
      </rPr>
      <t>területen, valamint agártudományok tudományterületen belül</t>
    </r>
  </si>
  <si>
    <t>__________________________________________</t>
  </si>
  <si>
    <t xml:space="preserve">VAGY </t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</si>
  <si>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egy darab felsőfokú nyelvvizsga /C1/ – 4 pont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</si>
  <si>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 </t>
    </r>
    <r>
      <rPr>
        <sz val="11"/>
        <color rgb="FF000000"/>
        <rFont val="Times New Roman"/>
        <family val="1"/>
        <charset val="238"/>
      </rPr>
      <t>egy darab középfokú nyelvvizsga /B2/ – 2 pont</t>
    </r>
  </si>
  <si>
    <t>AZONBAN legfeljebb 6 pont szerezhető az igazolt idegennyelv-tudásért</t>
  </si>
  <si>
    <t>Összeférhetetlenségi nyilatkozat :</t>
  </si>
  <si>
    <t>Büntetőjogi felelősségem tudatában nyilatkozom, hogy adott pályázati ciklusban jelen keretre nem pályáztam, a Ptk. szerint a pályázó hozzátartozójának nem minősülök, továbbá a pályázó szakmai irányításában nem veszek részt, személyemet illetően a pályázóval szemben összeférhetetlenség, érintettség nem áll fenn.</t>
  </si>
  <si>
    <t>Kelt:  ……………………………</t>
  </si>
  <si>
    <t>……………..……………..</t>
  </si>
  <si>
    <r>
      <t>A pályázó neve</t>
    </r>
    <r>
      <rPr>
        <b/>
        <sz val="12"/>
        <color theme="1"/>
        <rFont val="Times New Roman"/>
        <family val="1"/>
        <charset val="238"/>
      </rPr>
      <t xml:space="preserve">: </t>
    </r>
  </si>
  <si>
    <r>
      <t>Kutatás címe</t>
    </r>
    <r>
      <rPr>
        <b/>
        <sz val="12"/>
        <color theme="1"/>
        <rFont val="Times New Roman"/>
        <family val="1"/>
        <charset val="238"/>
      </rPr>
      <t xml:space="preserve">: </t>
    </r>
  </si>
  <si>
    <t>·   agrár, műszaki, orvos- és egészségtudomány, természettudomány képzési terület</t>
  </si>
  <si>
    <t>·   egyéb képzési terület</t>
  </si>
  <si>
    <t xml:space="preserve">(név és aláírása) </t>
  </si>
  <si>
    <t>Tanulmányi eredmény:</t>
  </si>
  <si>
    <t>KÉREM legyen szíves: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</si>
  <si>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1"/>
        <color theme="1"/>
        <rFont val="Times New Roman"/>
        <family val="1"/>
        <charset val="238"/>
      </rPr>
      <t>TDK, OTDK részvétel (a Pro Scientia Aranyérem/minősített helyezéssel együtt járó részvétel   
         ezen szempontnál nem vehető figyelembe);</t>
    </r>
  </si>
  <si>
    <r>
      <rPr>
        <b/>
        <u/>
        <sz val="11"/>
        <color theme="1"/>
        <rFont val="Times New Roman"/>
        <family val="1"/>
        <charset val="238"/>
      </rPr>
      <t>Hallgató tanulmányi átlaga</t>
    </r>
    <r>
      <rPr>
        <b/>
        <u/>
        <sz val="12"/>
        <color theme="1"/>
        <rFont val="Times New Roman"/>
        <family val="1"/>
        <charset val="238"/>
      </rPr>
      <t xml:space="preserve">
</t>
    </r>
    <r>
      <rPr>
        <u/>
        <sz val="10"/>
        <color rgb="FF00B050"/>
        <rFont val="Times New Roman"/>
        <family val="1"/>
        <charset val="238"/>
      </rPr>
      <t>(tanulmányi igazolás alapján)</t>
    </r>
  </si>
  <si>
    <r>
      <t xml:space="preserve">Tanulmányi eredmény pontszámítási módszer:
</t>
    </r>
    <r>
      <rPr>
        <u/>
        <sz val="10"/>
        <color rgb="FF00B050"/>
        <rFont val="Times New Roman"/>
        <family val="1"/>
        <charset val="238"/>
      </rPr>
      <t>(automatikusan megjelenő szöveg a kiválasztott képzési területnek megfelelően, mely alapján az adatlap elvégzi a számítást)</t>
    </r>
  </si>
  <si>
    <r>
      <t xml:space="preserve">Képzési terület: 
</t>
    </r>
    <r>
      <rPr>
        <sz val="10"/>
        <color theme="1"/>
        <rFont val="Times New Roman"/>
        <family val="1"/>
        <charset val="238"/>
      </rPr>
      <t xml:space="preserve">(legördülő menü, </t>
    </r>
    <r>
      <rPr>
        <sz val="10"/>
        <color rgb="FF00B050"/>
        <rFont val="Times New Roman"/>
        <family val="1"/>
        <charset val="238"/>
      </rPr>
      <t>a jeletkezők adatait tartalmazó összefoglaló táblázat alapján</t>
    </r>
    <r>
      <rPr>
        <sz val="10"/>
        <color theme="1"/>
        <rFont val="Times New Roman"/>
        <family val="1"/>
        <charset val="238"/>
      </rPr>
      <t>)</t>
    </r>
  </si>
  <si>
    <t xml:space="preserve">A pályázó az Eötvös Loránd Kutatóhálózattal vagy a fogadó felsőoktatási intézményen kívüli felsőoktatási intézménnyel kutatócsoport keretében együttműködik a kutatási terve megvalósítása során </t>
  </si>
  <si>
    <t>Versenyeredmények ÖSSZESEN</t>
  </si>
  <si>
    <t xml:space="preserve">Összesen: </t>
  </si>
  <si>
    <t>Bírálati szempontok</t>
  </si>
  <si>
    <r>
      <rPr>
        <b/>
        <sz val="11"/>
        <color rgb="FFFF0000"/>
        <rFont val="Times New Roman"/>
        <family val="1"/>
        <charset val="238"/>
      </rPr>
      <t>Szöveges indoklá</t>
    </r>
    <r>
      <rPr>
        <sz val="11"/>
        <color rgb="FFFF0000"/>
        <rFont val="Times New Roman"/>
        <family val="1"/>
        <charset val="238"/>
      </rPr>
      <t>s</t>
    </r>
    <r>
      <rPr>
        <sz val="11"/>
        <color theme="1"/>
        <rFont val="Times New Roman"/>
        <family val="1"/>
        <charset val="238"/>
      </rPr>
      <t xml:space="preserve"> (kötelező kitölteni, max.800 karakter)  - mindegyik bírálati lap esetében</t>
    </r>
  </si>
  <si>
    <t>a pály. kiírás minden kötelező vállalását megjelenítette</t>
  </si>
  <si>
    <t>a pály. kiírás kötelező vállalásait részben jelenítette meg, hiányzó elem:</t>
  </si>
  <si>
    <r>
      <rPr>
        <b/>
        <sz val="11"/>
        <color rgb="FFFF0000"/>
        <rFont val="Times New Roman"/>
        <family val="1"/>
        <charset val="238"/>
      </rPr>
      <t>Pályázati kiírás szerinti kötelező vállalások megjelenítése a kutatási tervben</t>
    </r>
    <r>
      <rPr>
        <sz val="11"/>
        <color theme="1"/>
        <rFont val="Times New Roman"/>
        <family val="1"/>
        <charset val="238"/>
      </rPr>
      <t xml:space="preserve">  
</t>
    </r>
    <r>
      <rPr>
        <sz val="9"/>
        <color theme="1"/>
        <rFont val="Times New Roman"/>
        <family val="1"/>
        <charset val="238"/>
      </rPr>
      <t>(legördíthető lista)</t>
    </r>
  </si>
  <si>
    <r>
      <rPr>
        <b/>
        <sz val="11"/>
        <color rgb="FFFF0000"/>
        <rFont val="Times New Roman"/>
        <family val="1"/>
        <charset val="238"/>
      </rPr>
      <t>Kötelező vállalások részben történő megjelenítése esetén</t>
    </r>
    <r>
      <rPr>
        <b/>
        <sz val="11"/>
        <color theme="1"/>
        <rFont val="Times New Roman"/>
        <family val="1"/>
        <charset val="238"/>
      </rPr>
      <t xml:space="preserve"> hiányzó kötelező vállalás:</t>
    </r>
  </si>
  <si>
    <t>Kötelező vállalások részben történő megjelenítése esetén hiányzó kötelező vállalás felsorolása</t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</si>
  <si>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III.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10</t>
    </r>
  </si>
  <si>
    <r>
      <t>Kiemelkedő nemzetközi versenyeredmény</t>
    </r>
    <r>
      <rPr>
        <vertAlign val="superscript"/>
        <sz val="11"/>
        <color theme="1"/>
        <rFont val="Times New Roman"/>
        <family val="1"/>
        <charset val="238"/>
      </rPr>
      <t>11</t>
    </r>
  </si>
  <si>
    <r>
      <t>Egyéb nemzetközi versenyeredmény</t>
    </r>
    <r>
      <rPr>
        <vertAlign val="superscript"/>
        <sz val="11"/>
        <color theme="1"/>
        <rFont val="Times New Roman"/>
        <family val="1"/>
        <charset val="238"/>
      </rPr>
      <t>12</t>
    </r>
  </si>
  <si>
    <r>
      <rPr>
        <vertAlign val="superscript"/>
        <sz val="10"/>
        <color rgb="FF000000"/>
        <rFont val="Times New Roman"/>
        <family val="1"/>
        <charset val="238"/>
      </rPr>
      <t>7</t>
    </r>
    <r>
      <rPr>
        <sz val="10"/>
        <color rgb="FF000000"/>
        <rFont val="Times New Roman"/>
        <family val="1"/>
        <charset val="238"/>
      </rPr>
      <t xml:space="preserve"> amennyiben több OTDK helyezése és Pro Scientia/Arte Aranyérme is van a pályázónak, akkor a Pályázati Adatlapon a Pro Scientia Aranyérmet, valamint egy OTDK első helyezést kell feltüntetni, de a pontszámításnál kizárólag a Pro Scientia/Arte Aranyérem vehető figyelembe, mint a magasabb pontszámú eredmény</t>
    </r>
  </si>
  <si>
    <r>
      <rPr>
        <vertAlign val="superscript"/>
        <sz val="10"/>
        <color rgb="FF000000"/>
        <rFont val="Times New Roman"/>
        <family val="1"/>
        <charset val="238"/>
      </rPr>
      <t xml:space="preserve">8-10 </t>
    </r>
    <r>
      <rPr>
        <sz val="10"/>
        <color rgb="FF000000"/>
        <rFont val="Times New Roman"/>
        <family val="1"/>
        <charset val="238"/>
      </rPr>
      <t>amennyiben az OTDK-n több helyezést is elért a pályázó, a Pályázati Adatlapon csak a legjobb eredményét kell feltüntetni, az OTDK-n elért I., II., III. helyezésért csak egyszer adható pont.</t>
    </r>
  </si>
  <si>
    <t>Pályázott ösztöndíj pályázati kódja: 
(legördíthető lista)</t>
  </si>
  <si>
    <r>
      <rPr>
        <b/>
        <sz val="11"/>
        <color theme="1"/>
        <rFont val="Times New Roman"/>
        <family val="1"/>
        <charset val="238"/>
      </rPr>
      <t>1. VERSENYEREDMÉNYEK</t>
    </r>
    <r>
      <rPr>
        <sz val="11"/>
        <color theme="1"/>
        <rFont val="Times New Roman"/>
        <family val="1"/>
        <charset val="238"/>
      </rPr>
      <t xml:space="preserve"> (a pályázat benyújtását megelőző 5 éven belül elért eredmények)</t>
    </r>
  </si>
  <si>
    <r>
      <t xml:space="preserve"> 2. </t>
    </r>
    <r>
      <rPr>
        <b/>
        <sz val="11"/>
        <color theme="1"/>
        <rFont val="Times New Roman"/>
        <family val="1"/>
        <charset val="238"/>
      </rPr>
      <t>Tanulmányi eredmények</t>
    </r>
    <r>
      <rPr>
        <b/>
        <vertAlign val="superscript"/>
        <sz val="11"/>
        <color theme="1"/>
        <rFont val="Times New Roman"/>
        <family val="1"/>
        <charset val="238"/>
      </rPr>
      <t>13</t>
    </r>
    <r>
      <rPr>
        <b/>
        <sz val="11"/>
        <color theme="1"/>
        <rFont val="Times New Roman"/>
        <family val="1"/>
        <charset val="238"/>
      </rPr>
      <t>:</t>
    </r>
  </si>
  <si>
    <r>
      <rPr>
        <b/>
        <u/>
        <sz val="11"/>
        <color rgb="FF00B050"/>
        <rFont val="Times New Roman"/>
        <family val="1"/>
        <charset val="238"/>
      </rPr>
      <t>(a részpontszámok tekintetében a bíráló Bizottság alakítson ki közös álláspontot)</t>
    </r>
    <r>
      <rPr>
        <b/>
        <u/>
        <sz val="11"/>
        <color theme="1"/>
        <rFont val="Times New Roman"/>
        <family val="1"/>
        <charset val="238"/>
      </rPr>
      <t xml:space="preserve">
3. A pályázat benyújtásáig megvalósult tudományos, művészeti </t>
    </r>
    <r>
      <rPr>
        <u/>
        <sz val="11"/>
        <color theme="1"/>
        <rFont val="Times New Roman"/>
        <family val="1"/>
        <charset val="238"/>
      </rPr>
      <t xml:space="preserve"> </t>
    </r>
    <r>
      <rPr>
        <b/>
        <u/>
        <sz val="11"/>
        <color theme="1"/>
        <rFont val="Times New Roman"/>
        <family val="1"/>
        <charset val="238"/>
      </rPr>
      <t>tevékenységek</t>
    </r>
  </si>
  <si>
    <t>4. Matematikai, természettudományos, műszaki és informatikai (MTMI)</t>
  </si>
  <si>
    <t xml:space="preserve">6. Nyelvtudás </t>
  </si>
  <si>
    <t>7. Kutatási terv</t>
  </si>
  <si>
    <r>
      <t>·</t>
    </r>
    <r>
      <rPr>
        <sz val="7"/>
        <color theme="1"/>
        <rFont val="Times New Roman"/>
        <family val="1"/>
        <charset val="238"/>
      </rPr>
      <t xml:space="preserve">   </t>
    </r>
    <r>
      <rPr>
        <b/>
        <sz val="11"/>
        <color theme="1"/>
        <rFont val="Times New Roman"/>
        <family val="1"/>
        <charset val="238"/>
      </rPr>
      <t>agrár, műszaki,</t>
    </r>
    <r>
      <rPr>
        <b/>
        <sz val="11"/>
        <rFont val="Times New Roman"/>
        <family val="1"/>
        <charset val="238"/>
      </rPr>
      <t xml:space="preserve"> informatika</t>
    </r>
    <r>
      <rPr>
        <b/>
        <sz val="11"/>
        <color theme="1"/>
        <rFont val="Times New Roman"/>
        <family val="1"/>
        <charset val="238"/>
      </rPr>
      <t>i, orvos- és egészségtudomány, természettudomány képzési területeken</t>
    </r>
    <r>
      <rPr>
        <sz val="11"/>
        <color theme="1"/>
        <rFont val="Times New Roman"/>
        <family val="1"/>
        <charset val="238"/>
      </rPr>
      <t xml:space="preserve"> folyó osztott / osztatlan mesterképzésben teljesített utolsó két lezárt félévének súlyozott tanulmányi átlagának számtani átlaga, mínusz 3,5 szorozva 20-al (kizárólag egy lezárt félév esetén a súlyozott tanulmányi átlag)</t>
    </r>
  </si>
  <si>
    <r>
      <t>·</t>
    </r>
    <r>
      <rPr>
        <sz val="7"/>
        <color theme="1"/>
        <rFont val="Times New Roman"/>
        <family val="1"/>
        <charset val="238"/>
      </rPr>
      <t> 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Times New Roman"/>
        <family val="1"/>
        <charset val="238"/>
      </rPr>
      <t>egyéb képzési területen</t>
    </r>
    <r>
      <rPr>
        <sz val="11"/>
        <color theme="1"/>
        <rFont val="Times New Roman"/>
        <family val="1"/>
        <charset val="238"/>
      </rPr>
      <t xml:space="preserve"> folyó  osztott / osztatlan mesterképzésben teljesített utolsó két lezárt félévének súlyozott tanulmányi átlagának számtani átlaga, mínusz 4,0 szorozva 30-cal (kizárólag egy lezárt félév esetén a súlyozott tanulmányi átlag).</t>
    </r>
  </si>
  <si>
    <r>
      <rPr>
        <b/>
        <sz val="10"/>
        <color theme="1"/>
        <rFont val="Times New Roman"/>
        <family val="1"/>
        <charset val="238"/>
      </rPr>
      <t>„I.” típusú osztott / osztatlan mesterképzésre (leendő felsőbb éves hallgatók)</t>
    </r>
    <r>
      <rPr>
        <sz val="10"/>
        <color theme="1"/>
        <rFont val="Times New Roman"/>
        <family val="1"/>
        <charset val="238"/>
      </rPr>
      <t xml:space="preserve"> jelentkező tudományos pályázók:</t>
    </r>
  </si>
  <si>
    <r>
      <rPr>
        <b/>
        <sz val="10"/>
        <color theme="1"/>
        <rFont val="Times New Roman"/>
        <family val="1"/>
        <charset val="238"/>
      </rPr>
      <t>„II.” típusú osztott mesterképzésre (leendő első évfolyam hallgató)</t>
    </r>
    <r>
      <rPr>
        <sz val="10"/>
        <color theme="1"/>
        <rFont val="Times New Roman"/>
        <family val="1"/>
        <charset val="238"/>
      </rPr>
      <t xml:space="preserve"> jelentkező tudományos pályázók:</t>
    </r>
  </si>
  <si>
    <r>
      <t>·</t>
    </r>
    <r>
      <rPr>
        <sz val="7"/>
        <color theme="1"/>
        <rFont val="Times New Roman"/>
        <family val="1"/>
        <charset val="238"/>
      </rPr>
      <t> 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Times New Roman"/>
        <family val="1"/>
        <charset val="238"/>
      </rPr>
      <t>egyéb képzési területen</t>
    </r>
    <r>
      <rPr>
        <sz val="11"/>
        <color theme="1"/>
        <rFont val="Times New Roman"/>
        <family val="1"/>
        <charset val="238"/>
      </rPr>
      <t xml:space="preserve"> folyó  alapképzésben teljesített utolsó két lezárt félévének súlyozott tanulmányi átlagának számtani átlaga, mínusz 4,0 szorozva 30-cal (kizárólag egy lezárt félév esetén a súlyozott tanulmányi átlag).</t>
    </r>
  </si>
  <si>
    <t xml:space="preserve">Leendő felsőbb éves mesterképzésben részt vevő hallgató az alábbi feltételek teljesülése esetén további 5 többletpontban részesül: </t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</si>
  <si>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Tanács által adományozott Pro Scientia/Arte Aranyérem</t>
    </r>
    <r>
      <rPr>
        <sz val="11"/>
        <color theme="1"/>
        <rFont val="Times New Roman"/>
        <family val="1"/>
        <charset val="238"/>
      </rPr>
      <t xml:space="preserve"> kitüntetésben részesült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</si>
  <si>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8</t>
    </r>
  </si>
  <si>
    <r>
      <t xml:space="preserve">A pályázó az </t>
    </r>
    <r>
      <rPr>
        <b/>
        <sz val="11"/>
        <color theme="1"/>
        <rFont val="Times New Roman"/>
        <family val="1"/>
        <charset val="238"/>
      </rPr>
      <t>Országos Tudományos Diákköri Konferencián (OTDK) elért  II. helyezéssel</t>
    </r>
    <r>
      <rPr>
        <sz val="11"/>
        <color theme="1"/>
        <rFont val="Times New Roman"/>
        <family val="1"/>
        <charset val="238"/>
      </rPr>
      <t xml:space="preserve"> rendelkezik</t>
    </r>
    <r>
      <rPr>
        <vertAlign val="superscript"/>
        <sz val="11"/>
        <color theme="1"/>
        <rFont val="Times New Roman"/>
        <family val="1"/>
        <charset val="238"/>
      </rPr>
      <t>9</t>
    </r>
  </si>
  <si>
    <r>
      <rPr>
        <vertAlign val="superscript"/>
        <sz val="10"/>
        <color rgb="FF000000"/>
        <rFont val="Times New Roman"/>
        <family val="1"/>
        <charset val="238"/>
      </rPr>
      <t>12</t>
    </r>
    <r>
      <rPr>
        <sz val="10"/>
        <color rgb="FF000000"/>
        <rFont val="Times New Roman"/>
        <family val="1"/>
        <charset val="238"/>
      </rPr>
      <t>az a</t>
    </r>
    <r>
      <rPr>
        <u/>
        <sz val="10"/>
        <color rgb="FF000000"/>
        <rFont val="Times New Roman"/>
        <family val="1"/>
        <charset val="238"/>
      </rPr>
      <t>dott tudományterületen egyéb nemzetközi versenyeredmény</t>
    </r>
    <r>
      <rPr>
        <sz val="10"/>
        <color rgb="FF000000"/>
        <rFont val="Times New Roman"/>
        <family val="1"/>
        <charset val="238"/>
      </rPr>
      <t>, amelynek megítélése a fogadó felsőoktatási intézmény hatáskörébe tartozik; több kiemelkedőnek minősített/egyéb nemzetközi versenyeredmény esetén csak egy eredmény vehető figyelembe és csak egyszer adható a nemzetközi versenyeredményre pontszám.</t>
    </r>
  </si>
  <si>
    <r>
      <rPr>
        <vertAlign val="superscript"/>
        <sz val="10"/>
        <color rgb="FF000000"/>
        <rFont val="Times New Roman"/>
        <family val="1"/>
        <charset val="238"/>
      </rPr>
      <t xml:space="preserve">11 </t>
    </r>
    <r>
      <rPr>
        <sz val="10"/>
        <color rgb="FF000000"/>
        <rFont val="Times New Roman"/>
        <family val="1"/>
        <charset val="238"/>
      </rPr>
      <t xml:space="preserve">az </t>
    </r>
    <r>
      <rPr>
        <u/>
        <sz val="10"/>
        <color rgb="FF000000"/>
        <rFont val="Times New Roman"/>
        <family val="1"/>
        <charset val="238"/>
      </rPr>
      <t>adott tudományterületen kiemelkedőnek számító nemzetközi versenyeredmény</t>
    </r>
    <r>
      <rPr>
        <sz val="10"/>
        <color rgb="FF000000"/>
        <rFont val="Times New Roman"/>
        <family val="1"/>
        <charset val="238"/>
      </rPr>
      <t>, amelynek megítélése a fogadó felsőoktatási intézmény hatáskörébe tartozik; több kiemelkedőnek minősített/egyéb nemzetközi versenyeredmény esetén csak egy eredmény vehető figyelembe és csak egyszer adható a nemzetközi versenyeredményre pontszám.</t>
    </r>
  </si>
  <si>
    <r>
      <t>13</t>
    </r>
    <r>
      <rPr>
        <sz val="10"/>
        <color rgb="FF000000"/>
        <rFont val="Times New Roman"/>
        <family val="1"/>
        <charset val="238"/>
      </rPr>
      <t xml:space="preserve"> például 3,9–es átlag esetén elérhető </t>
    </r>
    <r>
      <rPr>
        <u/>
        <sz val="10"/>
        <color rgb="FF000000"/>
        <rFont val="Times New Roman"/>
        <family val="1"/>
        <charset val="238"/>
      </rPr>
      <t>pontszám számítása műszaki képzési terület esetén</t>
    </r>
    <r>
      <rPr>
        <sz val="10"/>
        <color rgb="FF000000"/>
        <rFont val="Times New Roman"/>
        <family val="1"/>
        <charset val="238"/>
      </rPr>
      <t>: 3,9-3,5=0,4x20=8 pont; 5,0 átlagnál: 5,0-3,5=1,5x20=30 pont. 
Például 4,2–es átlag esetén elérhető</t>
    </r>
    <r>
      <rPr>
        <u/>
        <sz val="10"/>
        <color rgb="FF000000"/>
        <rFont val="Times New Roman"/>
        <family val="1"/>
        <charset val="238"/>
      </rPr>
      <t xml:space="preserve"> pontszám számítása egyéb képzési terület esetén</t>
    </r>
    <r>
      <rPr>
        <sz val="10"/>
        <color rgb="FF000000"/>
        <rFont val="Times New Roman"/>
        <family val="1"/>
        <charset val="238"/>
      </rPr>
      <t xml:space="preserve">: 4,2-4=0,2x30=6 pont; 5,0 átlagnál: 5,0-4,0=1x30=30 pont </t>
    </r>
  </si>
  <si>
    <r>
      <t xml:space="preserve">15 </t>
    </r>
    <r>
      <rPr>
        <sz val="10"/>
        <color theme="1"/>
        <rFont val="Times New Roman"/>
        <family val="1"/>
        <charset val="238"/>
      </rPr>
      <t>legalább 3 főből álló azonos kutatási témában írásbeli megállapodás alapján létrejött kutatási együttműködés, amely rendelkezik kutatási programmal. A kutatócsoport vezetője a pályázat beadásának időpontjában legalább PhD/DLA fokozattal vagy az egyetem doktori tanácsának igazolásával rendelkezik és a befogadó felsőoktatási intézmény a kutatócsoport működéséhez szükséges infrastrukturális feltételeket biztosítja. A kutatócsoport keretében történő együttműködést igazolni szükséges.</t>
    </r>
  </si>
  <si>
    <r>
      <t xml:space="preserve">        </t>
    </r>
    <r>
      <rPr>
        <b/>
        <u/>
        <sz val="11"/>
        <color rgb="FF000000"/>
        <rFont val="Times New Roman"/>
        <family val="1"/>
        <charset val="238"/>
      </rPr>
      <t>végzett kutatási téma</t>
    </r>
    <r>
      <rPr>
        <u/>
        <sz val="11"/>
        <color rgb="FF000000"/>
        <rFont val="Times New Roman"/>
        <family val="1"/>
        <charset val="238"/>
      </rPr>
      <t xml:space="preserve"> </t>
    </r>
    <r>
      <rPr>
        <u/>
        <vertAlign val="superscript"/>
        <sz val="11"/>
        <color rgb="FF000000"/>
        <rFont val="Times New Roman"/>
        <family val="1"/>
        <charset val="238"/>
      </rPr>
      <t>14</t>
    </r>
  </si>
  <si>
    <r>
      <t>5. A kutatási terv kutatócsoport</t>
    </r>
    <r>
      <rPr>
        <b/>
        <vertAlign val="superscript"/>
        <sz val="11"/>
        <color rgb="FF000000"/>
        <rFont val="Times New Roman"/>
        <family val="1"/>
        <charset val="238"/>
      </rPr>
      <t>15</t>
    </r>
    <r>
      <rPr>
        <b/>
        <sz val="11"/>
        <color rgb="FF000000"/>
        <rFont val="Times New Roman"/>
        <family val="1"/>
        <charset val="238"/>
      </rPr>
      <t xml:space="preserve"> keretében kerül megvalósításra </t>
    </r>
  </si>
  <si>
    <r>
      <t xml:space="preserve">14 </t>
    </r>
    <r>
      <rPr>
        <sz val="10"/>
        <color theme="1"/>
        <rFont val="Times New Roman"/>
        <family val="1"/>
        <charset val="238"/>
      </rPr>
      <t>interdiszciplinális tudományágban végzett kutatási téma esetén a szakértő részpontot is adhat</t>
    </r>
  </si>
  <si>
    <t xml:space="preserve"> / </t>
  </si>
  <si>
    <r>
      <t>A kutatási terv kidolgozottsága, megvalósíthatósága, a téma tudományos fontossága, újszerűsége, nemzetstratégiai jelentősége, a kutatás eredményeinek közvetlen hasznosulása, hasznosíthatósága, publikációs/alkalmazási lehetőségei,  a kutatás teljesítésének tervezett ütemezése, a kutatási témához kapcsolódó egyéb (nem témavezetői) ajánlás, vállalások,</t>
    </r>
    <r>
      <rPr>
        <sz val="11"/>
        <color theme="1"/>
        <rFont val="Times New Roman"/>
        <family val="1"/>
        <charset val="238"/>
      </rPr>
      <t xml:space="preserve"> az eredmények megismertetésére vonatkozó kommunikációs terv</t>
    </r>
  </si>
  <si>
    <r>
      <t>·</t>
    </r>
    <r>
      <rPr>
        <sz val="7"/>
        <color theme="1"/>
        <rFont val="Times New Roman"/>
        <family val="1"/>
        <charset val="238"/>
      </rPr>
      <t xml:space="preserve">   </t>
    </r>
    <r>
      <rPr>
        <b/>
        <sz val="11"/>
        <color theme="1"/>
        <rFont val="Times New Roman"/>
        <family val="1"/>
        <charset val="238"/>
      </rPr>
      <t>agrár, műszaki,</t>
    </r>
    <r>
      <rPr>
        <b/>
        <sz val="11"/>
        <rFont val="Times New Roman"/>
        <family val="1"/>
        <charset val="238"/>
      </rPr>
      <t xml:space="preserve"> informatika</t>
    </r>
    <r>
      <rPr>
        <b/>
        <sz val="11"/>
        <color theme="1"/>
        <rFont val="Times New Roman"/>
        <family val="1"/>
        <charset val="238"/>
      </rPr>
      <t>i, orvos- és egészségtudomány, természettudomány képzési területeken</t>
    </r>
    <r>
      <rPr>
        <sz val="11"/>
        <color theme="1"/>
        <rFont val="Times New Roman"/>
        <family val="1"/>
        <charset val="238"/>
      </rPr>
      <t xml:space="preserve"> folyó </t>
    </r>
    <r>
      <rPr>
        <b/>
        <sz val="11"/>
        <color theme="1"/>
        <rFont val="Times New Roman"/>
        <family val="1"/>
        <charset val="238"/>
      </rPr>
      <t>alapképzésben teljesített utolsó két lezárt félévének</t>
    </r>
    <r>
      <rPr>
        <sz val="11"/>
        <color theme="1"/>
        <rFont val="Times New Roman"/>
        <family val="1"/>
        <charset val="238"/>
      </rPr>
      <t xml:space="preserve"> súlyozott tanulmányi átlagának számtani átlaga, mínusz 3,5 szorozva 20-al (kizárólag egy lezárt félév esetén a súlyozott tanulmányi átlag)</t>
    </r>
  </si>
  <si>
    <t>ÚNKP-22-2-I 
„I.” típusú (leendő felsőbb éves) osztott, vagy osztatlan mesterképzésre</t>
  </si>
  <si>
    <t>ÚNKP-22-2-II
„II.” típusú (leendő első éves) osztott mesterképzésre pályázók</t>
  </si>
  <si>
    <r>
      <t>ÚNKP Felsőoktatási Mesterképzés Hallgatói Kutatói Ösztöndíjhoz</t>
    </r>
    <r>
      <rPr>
        <sz val="12"/>
        <color theme="1"/>
        <rFont val="Times New Roman"/>
        <family val="1"/>
        <charset val="238"/>
      </rPr>
      <t xml:space="preserve"> (2022/2023)
</t>
    </r>
    <r>
      <rPr>
        <b/>
        <sz val="12"/>
        <color rgb="FF00B050"/>
        <rFont val="Times New Roman"/>
        <family val="1"/>
        <charset val="238"/>
      </rPr>
      <t>„I.” típusú (leendő felsőbb éves) osztott, vagy osztatlan mesterképzésre, illetve „II.” típusú (leendő első éves) osztott mesterképzésre pályázók</t>
    </r>
  </si>
  <si>
    <t>Legfeljebb 300</t>
  </si>
  <si>
    <t>- a 2020/2021., 2021/2022. tanévben Makovecz Hallgatói Ösztöndíjprogram keretében határon túli felsőoktatási intézményben legalább 5 hónap időtartamban teljes szemeszteres részképzésen vagy részképzős tanulmányúton történő részvétel (megkezdett vagy lezárt).</t>
  </si>
  <si>
    <t>A pályázó a Scimago Journal Ranking szerinti Q1/Q2 és/vagy a Magyar Tudományos Akadémia tudományos osztályai által “A” vagy “B” kategóriába sorolt folyóiratokban megjelent tudományos publikáció szerzője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</si>
</sst>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2"/>
      <color indexed="81"/>
      <name val="Times New Roman"/>
      <family val="1"/>
      <charset val="238"/>
    </font>
    <font>
      <sz val="12"/>
      <color indexed="81"/>
      <name val="Times New Roman"/>
      <family val="1"/>
      <charset val="238"/>
    </font>
    <font>
      <b/>
      <sz val="12"/>
      <color indexed="8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u/>
      <sz val="10"/>
      <color rgb="FF00B050"/>
      <name val="Times New Roman"/>
      <family val="1"/>
      <charset val="238"/>
    </font>
    <font>
      <b/>
      <u/>
      <sz val="11"/>
      <color rgb="FF00B05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u/>
      <vertAlign val="superscript"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E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4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justify" vertical="center"/>
    </xf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justify" vertical="center"/>
    </xf>
    <xf numFmtId="0" fontId="4" fillId="0" borderId="22" xfId="0" applyFont="1" applyBorder="1"/>
    <xf numFmtId="0" fontId="2" fillId="0" borderId="1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0" borderId="11" xfId="0" applyFont="1" applyBorder="1"/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horizontal="justify" vertical="center"/>
    </xf>
    <xf numFmtId="0" fontId="4" fillId="0" borderId="23" xfId="0" applyFont="1" applyBorder="1"/>
    <xf numFmtId="0" fontId="4" fillId="0" borderId="25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justify" vertical="center"/>
    </xf>
    <xf numFmtId="0" fontId="4" fillId="0" borderId="12" xfId="0" applyFont="1" applyBorder="1"/>
    <xf numFmtId="0" fontId="3" fillId="0" borderId="14" xfId="0" applyFont="1" applyBorder="1" applyAlignment="1">
      <alignment horizontal="justify"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20" xfId="0" applyFont="1" applyBorder="1"/>
    <xf numFmtId="0" fontId="22" fillId="0" borderId="20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4" fontId="4" fillId="4" borderId="14" xfId="0" applyNumberFormat="1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" fontId="4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0" fontId="22" fillId="0" borderId="20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/>
    <xf numFmtId="0" fontId="4" fillId="0" borderId="19" xfId="0" applyFont="1" applyFill="1" applyBorder="1" applyAlignment="1" applyProtection="1">
      <alignment vertical="center" wrapText="1"/>
    </xf>
    <xf numFmtId="4" fontId="29" fillId="2" borderId="42" xfId="0" applyNumberFormat="1" applyFont="1" applyFill="1" applyBorder="1" applyAlignment="1">
      <alignment vertical="center" wrapText="1"/>
    </xf>
    <xf numFmtId="0" fontId="1" fillId="0" borderId="24" xfId="0" applyFont="1" applyBorder="1" applyAlignment="1">
      <alignment horizontal="justify" vertical="center"/>
    </xf>
    <xf numFmtId="0" fontId="4" fillId="0" borderId="24" xfId="0" applyFont="1" applyBorder="1"/>
    <xf numFmtId="0" fontId="4" fillId="4" borderId="43" xfId="0" applyFont="1" applyFill="1" applyBorder="1" applyAlignment="1" applyProtection="1">
      <alignment vertical="center" wrapText="1"/>
      <protection locked="0"/>
    </xf>
    <xf numFmtId="0" fontId="36" fillId="0" borderId="14" xfId="0" applyFont="1" applyBorder="1" applyAlignment="1">
      <alignment horizontal="justify" vertical="center"/>
    </xf>
    <xf numFmtId="0" fontId="3" fillId="0" borderId="36" xfId="0" applyFont="1" applyFill="1" applyBorder="1" applyAlignment="1" applyProtection="1">
      <alignment vertical="center" wrapText="1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52" xfId="0" applyFont="1" applyFill="1" applyBorder="1" applyAlignment="1" applyProtection="1">
      <alignment horizontal="center" vertical="center" wrapText="1"/>
      <protection locked="0"/>
    </xf>
    <xf numFmtId="0" fontId="3" fillId="4" borderId="55" xfId="0" applyFont="1" applyFill="1" applyBorder="1" applyAlignment="1" applyProtection="1">
      <alignment horizontal="center" vertical="center" wrapText="1"/>
      <protection locked="0"/>
    </xf>
    <xf numFmtId="0" fontId="22" fillId="6" borderId="14" xfId="0" applyFont="1" applyFill="1" applyBorder="1" applyAlignment="1" applyProtection="1">
      <alignment horizontal="justify" vertical="center"/>
      <protection locked="0"/>
    </xf>
    <xf numFmtId="0" fontId="20" fillId="0" borderId="14" xfId="0" applyFont="1" applyBorder="1" applyAlignment="1">
      <alignment horizontal="justify" vertical="center"/>
    </xf>
    <xf numFmtId="0" fontId="22" fillId="0" borderId="20" xfId="0" applyFont="1" applyBorder="1" applyAlignment="1">
      <alignment vertical="center"/>
    </xf>
    <xf numFmtId="0" fontId="22" fillId="0" borderId="20" xfId="0" applyFont="1" applyBorder="1" applyAlignment="1">
      <alignment horizontal="center" vertical="top" wrapText="1"/>
    </xf>
    <xf numFmtId="0" fontId="18" fillId="0" borderId="37" xfId="0" applyFont="1" applyBorder="1" applyAlignment="1">
      <alignment horizontal="left" vertical="center" wrapText="1" indent="1"/>
    </xf>
    <xf numFmtId="0" fontId="18" fillId="0" borderId="38" xfId="0" applyFont="1" applyBorder="1" applyAlignment="1">
      <alignment horizontal="left" vertical="center" wrapText="1" indent="1"/>
    </xf>
    <xf numFmtId="0" fontId="6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3" fillId="4" borderId="57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 indent="1"/>
    </xf>
    <xf numFmtId="0" fontId="18" fillId="0" borderId="2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49" fontId="18" fillId="0" borderId="28" xfId="0" applyNumberFormat="1" applyFont="1" applyFill="1" applyBorder="1" applyAlignment="1">
      <alignment horizontal="left" vertical="center" wrapText="1"/>
    </xf>
    <xf numFmtId="49" fontId="18" fillId="0" borderId="29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 indent="1"/>
    </xf>
    <xf numFmtId="0" fontId="4" fillId="0" borderId="54" xfId="0" applyFont="1" applyBorder="1" applyAlignment="1">
      <alignment horizontal="left" vertical="center" wrapText="1" inden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4" fillId="6" borderId="0" xfId="0" applyFont="1" applyFill="1" applyAlignment="1" applyProtection="1">
      <alignment horizontal="left" vertical="center" wrapText="1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3" fillId="0" borderId="2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6" borderId="25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wrapText="1" indent="1"/>
    </xf>
    <xf numFmtId="0" fontId="4" fillId="0" borderId="51" xfId="0" applyFont="1" applyBorder="1" applyAlignment="1">
      <alignment horizontal="left" vertical="center" wrapText="1" inden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9" fillId="0" borderId="32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 indent="1"/>
    </xf>
    <xf numFmtId="0" fontId="4" fillId="0" borderId="48" xfId="0" applyFont="1" applyBorder="1" applyAlignment="1">
      <alignment horizontal="left" vertical="center" wrapText="1" indent="1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 indent="1"/>
    </xf>
    <xf numFmtId="0" fontId="29" fillId="2" borderId="41" xfId="0" applyFont="1" applyFill="1" applyBorder="1" applyAlignment="1">
      <alignment horizontal="left" vertical="center" wrapText="1" inden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4" fontId="37" fillId="0" borderId="15" xfId="0" applyNumberFormat="1" applyFont="1" applyBorder="1" applyAlignment="1">
      <alignment horizontal="left"/>
    </xf>
    <xf numFmtId="4" fontId="37" fillId="0" borderId="20" xfId="0" applyNumberFormat="1" applyFont="1" applyBorder="1" applyAlignment="1">
      <alignment horizontal="left"/>
    </xf>
    <xf numFmtId="4" fontId="37" fillId="0" borderId="13" xfId="0" applyNumberFormat="1" applyFont="1" applyBorder="1" applyAlignment="1">
      <alignment horizontal="left"/>
    </xf>
    <xf numFmtId="0" fontId="22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" fontId="4" fillId="0" borderId="15" xfId="0" applyNumberFormat="1" applyFont="1" applyFill="1" applyBorder="1" applyAlignment="1">
      <alignment horizontal="left" vertical="center" wrapText="1"/>
    </xf>
    <xf numFmtId="4" fontId="4" fillId="0" borderId="20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EF2EC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showWhiteSpace="0" view="pageBreakPreview" topLeftCell="A91" zoomScale="96" zoomScaleNormal="96" zoomScaleSheetLayoutView="96" workbookViewId="0">
      <selection activeCell="B103" sqref="B103:F103"/>
    </sheetView>
  </sheetViews>
  <sheetFormatPr defaultColWidth="9.140625" defaultRowHeight="15" x14ac:dyDescent="0.25"/>
  <cols>
    <col min="1" max="1" width="0.85546875" style="1" customWidth="1"/>
    <col min="2" max="2" width="45" style="1" customWidth="1"/>
    <col min="3" max="3" width="39" style="1" customWidth="1"/>
    <col min="4" max="4" width="1" style="1" customWidth="1"/>
    <col min="5" max="5" width="16" style="1" customWidth="1"/>
    <col min="6" max="6" width="13.5703125" style="1" customWidth="1"/>
    <col min="7" max="7" width="0.85546875" style="1" customWidth="1"/>
    <col min="8" max="8" width="4.140625" style="1" customWidth="1"/>
    <col min="9" max="9" width="63.140625" style="1" customWidth="1"/>
    <col min="10" max="10" width="35.42578125" style="1" customWidth="1"/>
    <col min="11" max="16384" width="9.140625" style="1"/>
  </cols>
  <sheetData>
    <row r="1" spans="1:10" x14ac:dyDescent="0.25">
      <c r="A1" s="204"/>
      <c r="B1" s="204"/>
      <c r="C1" s="204"/>
      <c r="D1" s="204"/>
      <c r="E1" s="204"/>
      <c r="F1" s="204"/>
      <c r="G1" s="204"/>
      <c r="H1" s="20"/>
      <c r="I1" s="205" t="s">
        <v>30</v>
      </c>
      <c r="J1" s="11"/>
    </row>
    <row r="2" spans="1:10" x14ac:dyDescent="0.25">
      <c r="A2" s="204"/>
      <c r="B2" s="204"/>
      <c r="C2" s="204"/>
      <c r="D2" s="204"/>
      <c r="E2" s="204"/>
      <c r="F2" s="204"/>
      <c r="G2" s="204"/>
      <c r="H2" s="27"/>
      <c r="I2" s="206"/>
      <c r="J2" s="11"/>
    </row>
    <row r="3" spans="1:10" ht="13.9" x14ac:dyDescent="0.25">
      <c r="A3" s="45"/>
      <c r="B3" s="46"/>
      <c r="C3" s="39"/>
      <c r="D3" s="39"/>
      <c r="E3" s="39"/>
      <c r="F3" s="39"/>
      <c r="G3" s="44"/>
      <c r="H3" s="27"/>
      <c r="I3" s="20"/>
      <c r="J3" s="11"/>
    </row>
    <row r="4" spans="1:10" s="3" customFormat="1" ht="15.75" x14ac:dyDescent="0.25">
      <c r="A4" s="5"/>
      <c r="B4" s="6" t="s">
        <v>24</v>
      </c>
      <c r="C4" s="212"/>
      <c r="D4" s="212"/>
      <c r="E4" s="212"/>
      <c r="F4" s="212"/>
      <c r="G4" s="18"/>
      <c r="H4" s="19"/>
      <c r="I4" s="41" t="str">
        <f>IF(C4="","- kitölteni a  pályázó nevét !"," ")</f>
        <v>- kitölteni a  pályázó nevét !</v>
      </c>
      <c r="J4" s="55"/>
    </row>
    <row r="5" spans="1:10" s="3" customFormat="1" ht="4.5" customHeight="1" x14ac:dyDescent="0.3">
      <c r="A5" s="5"/>
      <c r="B5" s="6"/>
      <c r="C5" s="24"/>
      <c r="D5" s="24"/>
      <c r="E5" s="24"/>
      <c r="F5" s="24"/>
      <c r="G5" s="18"/>
      <c r="H5" s="19"/>
      <c r="I5" s="19"/>
      <c r="J5" s="55"/>
    </row>
    <row r="6" spans="1:10" s="3" customFormat="1" ht="53.25" customHeight="1" x14ac:dyDescent="0.25">
      <c r="A6" s="7"/>
      <c r="B6" s="8" t="s">
        <v>25</v>
      </c>
      <c r="C6" s="213"/>
      <c r="D6" s="213"/>
      <c r="E6" s="213"/>
      <c r="F6" s="213"/>
      <c r="G6" s="19"/>
      <c r="H6" s="19"/>
      <c r="I6" s="41" t="str">
        <f>IF(C6="","-  kitölteni a  kutatás címét !"," ")</f>
        <v>-  kitölteni a  kutatás címét !</v>
      </c>
      <c r="J6" s="55"/>
    </row>
    <row r="7" spans="1:10" s="3" customFormat="1" ht="10.5" customHeight="1" x14ac:dyDescent="0.3">
      <c r="A7" s="7"/>
      <c r="B7" s="8"/>
      <c r="C7" s="9"/>
      <c r="D7" s="9"/>
      <c r="E7" s="9"/>
      <c r="F7" s="9"/>
      <c r="G7" s="19"/>
      <c r="H7" s="19"/>
      <c r="I7" s="19"/>
      <c r="J7" s="55"/>
    </row>
    <row r="8" spans="1:10" s="3" customFormat="1" ht="30.75" customHeight="1" x14ac:dyDescent="0.25">
      <c r="A8" s="7"/>
      <c r="B8" s="25" t="s">
        <v>50</v>
      </c>
      <c r="C8" s="216" t="s">
        <v>77</v>
      </c>
      <c r="D8" s="216"/>
      <c r="E8" s="216"/>
      <c r="F8" s="216"/>
      <c r="G8" s="19"/>
      <c r="H8" s="19"/>
      <c r="I8" s="41" t="str">
        <f>IF(C8="","- legördíthető menüből kiválasztani a pályázati kiírás kódszámát !"," ")</f>
        <v xml:space="preserve"> </v>
      </c>
      <c r="J8" s="55"/>
    </row>
    <row r="9" spans="1:10" s="3" customFormat="1" ht="5.25" customHeight="1" x14ac:dyDescent="0.3">
      <c r="A9" s="7"/>
      <c r="B9" s="8"/>
      <c r="C9" s="26"/>
      <c r="D9" s="26"/>
      <c r="E9" s="26"/>
      <c r="F9" s="26"/>
      <c r="G9" s="19"/>
      <c r="H9" s="19"/>
      <c r="I9" s="41"/>
      <c r="J9" s="55"/>
    </row>
    <row r="10" spans="1:10" s="3" customFormat="1" ht="17.25" customHeight="1" x14ac:dyDescent="0.25">
      <c r="A10" s="7"/>
      <c r="B10" s="214" t="s">
        <v>34</v>
      </c>
      <c r="C10" s="215"/>
      <c r="D10" s="215"/>
      <c r="E10" s="215"/>
      <c r="F10" s="215"/>
      <c r="G10" s="19"/>
      <c r="H10" s="19"/>
      <c r="I10" s="203" t="str">
        <f>IF(C10="","- legördíthető menüből kiválasztani a hallgató képzési területét !"," ")</f>
        <v>- legördíthető menüből kiválasztani a hallgató képzési területét !</v>
      </c>
      <c r="J10" s="55"/>
    </row>
    <row r="11" spans="1:10" s="3" customFormat="1" ht="21.75" customHeight="1" x14ac:dyDescent="0.25">
      <c r="A11" s="7"/>
      <c r="B11" s="214"/>
      <c r="C11" s="215"/>
      <c r="D11" s="215"/>
      <c r="E11" s="215"/>
      <c r="F11" s="215"/>
      <c r="G11" s="19"/>
      <c r="H11" s="19"/>
      <c r="I11" s="203"/>
      <c r="J11" s="55"/>
    </row>
    <row r="12" spans="1:10" ht="15.75" x14ac:dyDescent="0.25">
      <c r="A12" s="10"/>
      <c r="B12" s="217"/>
      <c r="C12" s="218"/>
      <c r="D12" s="218"/>
      <c r="E12" s="218"/>
      <c r="F12" s="218"/>
      <c r="G12" s="20"/>
      <c r="H12" s="20"/>
      <c r="I12" s="42"/>
      <c r="J12" s="11"/>
    </row>
    <row r="13" spans="1:10" s="3" customFormat="1" ht="10.5" customHeight="1" x14ac:dyDescent="0.3">
      <c r="A13" s="7"/>
      <c r="B13" s="8"/>
      <c r="C13" s="26"/>
      <c r="D13" s="26"/>
      <c r="E13" s="26"/>
      <c r="F13" s="26"/>
      <c r="G13" s="19"/>
      <c r="H13" s="19"/>
      <c r="I13" s="41"/>
      <c r="J13" s="55"/>
    </row>
    <row r="14" spans="1:10" s="3" customFormat="1" ht="32.25" customHeight="1" x14ac:dyDescent="0.25">
      <c r="A14" s="7"/>
      <c r="B14" s="8" t="s">
        <v>32</v>
      </c>
      <c r="C14" s="48"/>
      <c r="D14" s="51"/>
      <c r="E14" s="52" t="s">
        <v>29</v>
      </c>
      <c r="F14" s="53">
        <f>IF(C10="·   agrár, műszaki, orvos- és egészségtudomány, természettudomány képzési terület",(C14-3.5)*20,(C14-4)*30)</f>
        <v>-120</v>
      </c>
      <c r="G14" s="19"/>
      <c r="H14" s="19"/>
      <c r="I14" s="209" t="str">
        <f>IF(C14="","- megadni  a  tanulmányi átlag a hallgató tanulmányi igazolása alapján ! 
Az űrlap a tanulmányi eredmény részpontszámot  az átlag és a képzési terület ismeretében kiszámolja."," ")</f>
        <v>- megadni  a  tanulmányi átlag a hallgató tanulmányi igazolása alapján ! 
Az űrlap a tanulmányi eredmény részpontszámot  az átlag és a képzési terület ismeretében kiszámolja.</v>
      </c>
      <c r="J14" s="55"/>
    </row>
    <row r="15" spans="1:10" s="3" customFormat="1" ht="5.25" customHeight="1" x14ac:dyDescent="0.25">
      <c r="A15" s="7"/>
      <c r="B15" s="8"/>
      <c r="C15" s="26"/>
      <c r="D15" s="26"/>
      <c r="E15" s="26"/>
      <c r="F15" s="26"/>
      <c r="G15" s="19"/>
      <c r="H15" s="19"/>
      <c r="I15" s="210"/>
      <c r="J15" s="55"/>
    </row>
    <row r="16" spans="1:10" s="3" customFormat="1" ht="56.25" customHeight="1" x14ac:dyDescent="0.25">
      <c r="A16" s="7"/>
      <c r="B16" s="25" t="s">
        <v>33</v>
      </c>
      <c r="C16" s="219" t="str">
        <f>IF(C10="·   agrár, műszaki, orvos- és egészségtudomány, természettudomány képzési terület","súlyozott tanulmányi átlag, mínusz 3,5, szorozva 20-al","súlyozott tanulmányi átlag, mínusz 4, szorozva 30-al")</f>
        <v>súlyozott tanulmányi átlag, mínusz 4, szorozva 30-al</v>
      </c>
      <c r="D16" s="220"/>
      <c r="E16" s="220"/>
      <c r="F16" s="221"/>
      <c r="G16" s="19"/>
      <c r="H16" s="19"/>
      <c r="I16" s="211"/>
      <c r="J16" s="55"/>
    </row>
    <row r="17" spans="1:10" ht="16.5" customHeight="1" x14ac:dyDescent="0.25">
      <c r="A17" s="10"/>
      <c r="B17" s="11"/>
      <c r="C17" s="11"/>
      <c r="D17" s="11"/>
      <c r="E17" s="11"/>
      <c r="F17" s="11"/>
      <c r="G17" s="20"/>
      <c r="H17" s="20"/>
      <c r="I17" s="20"/>
      <c r="J17" s="11"/>
    </row>
    <row r="18" spans="1:10" ht="15.75" x14ac:dyDescent="0.25">
      <c r="A18" s="10"/>
      <c r="B18" s="208" t="s">
        <v>0</v>
      </c>
      <c r="C18" s="208"/>
      <c r="D18" s="208"/>
      <c r="E18" s="208"/>
      <c r="F18" s="208"/>
      <c r="G18" s="20"/>
      <c r="H18" s="20"/>
      <c r="I18" s="20"/>
      <c r="J18" s="11"/>
    </row>
    <row r="19" spans="1:10" ht="15.6" x14ac:dyDescent="0.25">
      <c r="A19" s="10"/>
      <c r="B19" s="13"/>
      <c r="C19" s="13"/>
      <c r="D19" s="47"/>
      <c r="E19" s="11"/>
      <c r="F19" s="11"/>
      <c r="G19" s="20"/>
      <c r="H19" s="20"/>
      <c r="I19" s="20"/>
      <c r="J19" s="11"/>
    </row>
    <row r="20" spans="1:10" ht="54" customHeight="1" x14ac:dyDescent="0.25">
      <c r="A20" s="10"/>
      <c r="B20" s="207" t="s">
        <v>78</v>
      </c>
      <c r="C20" s="208"/>
      <c r="D20" s="208"/>
      <c r="E20" s="208"/>
      <c r="F20" s="208"/>
      <c r="G20" s="20"/>
      <c r="H20" s="20"/>
      <c r="I20" s="20"/>
      <c r="J20" s="11"/>
    </row>
    <row r="21" spans="1:10" ht="12" customHeight="1" x14ac:dyDescent="0.25">
      <c r="A21" s="10"/>
      <c r="B21" s="14"/>
      <c r="C21" s="14"/>
      <c r="D21" s="14"/>
      <c r="E21" s="11"/>
      <c r="F21" s="11"/>
      <c r="G21" s="20"/>
      <c r="H21" s="20"/>
      <c r="I21" s="20"/>
      <c r="J21" s="11"/>
    </row>
    <row r="22" spans="1:10" ht="7.5" customHeight="1" x14ac:dyDescent="0.25">
      <c r="A22" s="10"/>
      <c r="B22" s="15"/>
      <c r="C22" s="15"/>
      <c r="D22" s="15"/>
      <c r="E22" s="11"/>
      <c r="F22" s="11"/>
      <c r="G22" s="20"/>
      <c r="H22" s="20"/>
      <c r="I22" s="20"/>
      <c r="J22" s="11"/>
    </row>
    <row r="23" spans="1:10" ht="18.75" x14ac:dyDescent="0.3">
      <c r="A23" s="10"/>
      <c r="B23" s="62" t="s">
        <v>1</v>
      </c>
      <c r="C23" s="200">
        <f>F93+F96</f>
        <v>0</v>
      </c>
      <c r="D23" s="201"/>
      <c r="E23" s="201"/>
      <c r="F23" s="202"/>
      <c r="G23" s="20"/>
      <c r="H23" s="20"/>
      <c r="I23" s="20"/>
      <c r="J23" s="11"/>
    </row>
    <row r="24" spans="1:10" ht="12" customHeight="1" thickBot="1" x14ac:dyDescent="0.3">
      <c r="A24" s="16"/>
      <c r="B24" s="22"/>
      <c r="C24" s="22"/>
      <c r="D24" s="22"/>
      <c r="E24" s="23"/>
      <c r="F24" s="23"/>
      <c r="G24" s="21"/>
      <c r="H24" s="20"/>
      <c r="I24" s="20"/>
      <c r="J24" s="11"/>
    </row>
    <row r="25" spans="1:10" ht="24.75" customHeight="1" x14ac:dyDescent="0.25">
      <c r="A25" s="27"/>
      <c r="B25" s="152" t="s">
        <v>38</v>
      </c>
      <c r="C25" s="153"/>
      <c r="D25" s="152" t="s">
        <v>2</v>
      </c>
      <c r="E25" s="153"/>
      <c r="F25" s="128" t="s">
        <v>4</v>
      </c>
      <c r="G25" s="27"/>
      <c r="H25" s="20"/>
      <c r="I25" s="20"/>
      <c r="J25" s="11"/>
    </row>
    <row r="26" spans="1:10" ht="24.75" customHeight="1" thickBot="1" x14ac:dyDescent="0.3">
      <c r="A26" s="20"/>
      <c r="B26" s="154"/>
      <c r="C26" s="155"/>
      <c r="D26" s="154" t="s">
        <v>3</v>
      </c>
      <c r="E26" s="155"/>
      <c r="F26" s="129"/>
      <c r="G26" s="20"/>
      <c r="H26" s="20"/>
      <c r="I26" s="20"/>
      <c r="J26" s="11"/>
    </row>
    <row r="27" spans="1:10" ht="36" customHeight="1" thickBot="1" x14ac:dyDescent="0.3">
      <c r="A27" s="20"/>
      <c r="B27" s="134" t="s">
        <v>51</v>
      </c>
      <c r="C27" s="135"/>
      <c r="D27" s="125" t="s">
        <v>79</v>
      </c>
      <c r="E27" s="126"/>
      <c r="F27" s="127"/>
      <c r="G27" s="20"/>
      <c r="H27" s="20"/>
      <c r="I27" s="42"/>
      <c r="J27" s="11"/>
    </row>
    <row r="28" spans="1:10" ht="36" customHeight="1" x14ac:dyDescent="0.25">
      <c r="A28" s="20"/>
      <c r="B28" s="176" t="s">
        <v>63</v>
      </c>
      <c r="C28" s="177"/>
      <c r="D28" s="142">
        <v>100</v>
      </c>
      <c r="E28" s="143"/>
      <c r="F28" s="64"/>
      <c r="G28" s="20"/>
      <c r="H28" s="20"/>
      <c r="I28" s="42" t="str">
        <f>IF(F28="","- kitölteni a tudományos tevékenységért járó pontszámot ! (0 / 100 pont)"," ")</f>
        <v>- kitölteni a tudományos tevékenységért járó pontszámot ! (0 / 100 pont)</v>
      </c>
      <c r="J28" s="11"/>
    </row>
    <row r="29" spans="1:10" ht="47.25" customHeight="1" x14ac:dyDescent="0.25">
      <c r="A29" s="20"/>
      <c r="B29" s="130" t="s">
        <v>64</v>
      </c>
      <c r="C29" s="131"/>
      <c r="D29" s="132">
        <v>75</v>
      </c>
      <c r="E29" s="133"/>
      <c r="F29" s="65"/>
      <c r="G29" s="20"/>
      <c r="H29" s="20"/>
      <c r="I29" s="41" t="str">
        <f>IF(F29="","- kitölteni a tudományos tevékenységért járó pontszámot ! (0 / 75 pont )"," ")</f>
        <v>- kitölteni a tudományos tevékenységért járó pontszámot ! (0 / 75 pont )</v>
      </c>
      <c r="J29" s="11"/>
    </row>
    <row r="30" spans="1:10" ht="47.25" customHeight="1" x14ac:dyDescent="0.25">
      <c r="A30" s="20"/>
      <c r="B30" s="130" t="s">
        <v>65</v>
      </c>
      <c r="C30" s="131"/>
      <c r="D30" s="132">
        <v>50</v>
      </c>
      <c r="E30" s="133"/>
      <c r="F30" s="65"/>
      <c r="G30" s="20"/>
      <c r="H30" s="20"/>
      <c r="I30" s="41" t="str">
        <f>IF(F30="","- kitölteni a tudományos tevékenységért járó pontszámot ! (0 / 50 pont )"," ")</f>
        <v>- kitölteni a tudományos tevékenységért járó pontszámot ! (0 / 50 pont )</v>
      </c>
      <c r="J30" s="11"/>
    </row>
    <row r="31" spans="1:10" ht="47.25" customHeight="1" x14ac:dyDescent="0.25">
      <c r="A31" s="20"/>
      <c r="B31" s="130" t="s">
        <v>45</v>
      </c>
      <c r="C31" s="131"/>
      <c r="D31" s="132">
        <v>40</v>
      </c>
      <c r="E31" s="133"/>
      <c r="F31" s="65"/>
      <c r="G31" s="20"/>
      <c r="H31" s="20"/>
      <c r="I31" s="41" t="str">
        <f>IF(F31="","- kitölteni a tudományos tevékenységért járó pontszámot ! (0 / 40 pont )"," ")</f>
        <v>- kitölteni a tudományos tevékenységért járó pontszámot ! (0 / 40 pont )</v>
      </c>
      <c r="J31" s="11"/>
    </row>
    <row r="32" spans="1:10" ht="47.25" customHeight="1" x14ac:dyDescent="0.25">
      <c r="A32" s="20"/>
      <c r="B32" s="130" t="s">
        <v>46</v>
      </c>
      <c r="C32" s="131"/>
      <c r="D32" s="132">
        <v>100</v>
      </c>
      <c r="E32" s="133"/>
      <c r="F32" s="65"/>
      <c r="G32" s="20"/>
      <c r="H32" s="20"/>
      <c r="I32" s="41" t="str">
        <f>IF(F32="","- kitölteni a tudományos tevékenységért járó pontszámot ! (0 / 100 pont )"," ")</f>
        <v>- kitölteni a tudományos tevékenységért járó pontszámot ! (0 / 100 pont )</v>
      </c>
      <c r="J32" s="11"/>
    </row>
    <row r="33" spans="1:14" ht="47.25" customHeight="1" x14ac:dyDescent="0.25">
      <c r="A33" s="20"/>
      <c r="B33" s="130" t="s">
        <v>47</v>
      </c>
      <c r="C33" s="131"/>
      <c r="D33" s="132">
        <v>75</v>
      </c>
      <c r="E33" s="133"/>
      <c r="F33" s="76"/>
      <c r="G33" s="21"/>
      <c r="H33" s="20"/>
      <c r="I33" s="41" t="str">
        <f>IF(F33="","- kitölteni a tudományos tevékenységért járó pontszámot ! (0 / 75 pont )"," ")</f>
        <v>- kitölteni a tudományos tevékenységért járó pontszámot ! (0 / 75 pont )</v>
      </c>
      <c r="J33" s="11"/>
    </row>
    <row r="34" spans="1:14" ht="47.25" customHeight="1" thickBot="1" x14ac:dyDescent="0.3">
      <c r="A34" s="20"/>
      <c r="B34" s="103" t="s">
        <v>81</v>
      </c>
      <c r="C34" s="104"/>
      <c r="D34" s="198">
        <v>100</v>
      </c>
      <c r="E34" s="199"/>
      <c r="F34" s="66"/>
      <c r="G34" s="21"/>
      <c r="H34" s="20"/>
      <c r="I34" s="41" t="str">
        <f>IF(F34="","- kitölteni a tudományos tevékenységért járó pontszámot ! (0 / 100 pont )"," ")</f>
        <v>- kitölteni a tudományos tevékenységért járó pontszámot ! (0 / 100 pont )</v>
      </c>
      <c r="J34" s="11"/>
    </row>
    <row r="35" spans="1:14" ht="23.25" customHeight="1" thickBot="1" x14ac:dyDescent="0.3">
      <c r="A35" s="20"/>
      <c r="B35" s="94" t="s">
        <v>36</v>
      </c>
      <c r="C35" s="95"/>
      <c r="D35" s="96">
        <f>IF(D28=0,IF(D29=0,IF(D30=0,D31,D30),D29),D28)+IF(D32=0,D33,D32)+D34</f>
        <v>300</v>
      </c>
      <c r="E35" s="97"/>
      <c r="F35" s="63">
        <f>MAX(F28:F31)+MAX(F32:F33)+F34</f>
        <v>0</v>
      </c>
      <c r="G35" s="57"/>
      <c r="H35" s="20"/>
      <c r="I35" s="41"/>
      <c r="J35" s="11"/>
      <c r="L35" s="1">
        <f>IF(D28=0,IF(D29=0,D30,D29),D28)</f>
        <v>100</v>
      </c>
      <c r="M35" s="1">
        <f>IF(D28=0,IF(D29=0,IF(D30=0,D31,D30),D29),D28)</f>
        <v>100</v>
      </c>
      <c r="N35" s="1">
        <f>IF(D32=0,D33,D32)</f>
        <v>100</v>
      </c>
    </row>
    <row r="36" spans="1:14" ht="15.75" x14ac:dyDescent="0.25">
      <c r="A36" s="10"/>
      <c r="B36" s="29" t="s">
        <v>15</v>
      </c>
      <c r="C36" s="29"/>
      <c r="D36" s="29"/>
      <c r="E36" s="11"/>
      <c r="F36" s="11"/>
      <c r="G36" s="12"/>
      <c r="H36" s="20"/>
      <c r="I36" s="20"/>
      <c r="J36" s="11"/>
    </row>
    <row r="37" spans="1:14" ht="51" customHeight="1" x14ac:dyDescent="0.25">
      <c r="A37" s="10"/>
      <c r="B37" s="77" t="s">
        <v>48</v>
      </c>
      <c r="C37" s="78"/>
      <c r="D37" s="78"/>
      <c r="E37" s="78"/>
      <c r="F37" s="78"/>
      <c r="G37" s="79"/>
      <c r="H37" s="40"/>
      <c r="I37" s="20"/>
      <c r="J37" s="11"/>
    </row>
    <row r="38" spans="1:14" ht="36.75" customHeight="1" x14ac:dyDescent="0.25">
      <c r="A38" s="10"/>
      <c r="B38" s="77" t="s">
        <v>49</v>
      </c>
      <c r="C38" s="78"/>
      <c r="D38" s="78"/>
      <c r="E38" s="78"/>
      <c r="F38" s="78"/>
      <c r="G38" s="79"/>
      <c r="H38" s="40"/>
      <c r="I38" s="20"/>
      <c r="J38" s="11"/>
    </row>
    <row r="39" spans="1:14" ht="47.25" customHeight="1" x14ac:dyDescent="0.25">
      <c r="A39" s="10"/>
      <c r="B39" s="77" t="s">
        <v>67</v>
      </c>
      <c r="C39" s="78"/>
      <c r="D39" s="78"/>
      <c r="E39" s="78"/>
      <c r="F39" s="78"/>
      <c r="G39" s="79"/>
      <c r="H39" s="40"/>
      <c r="I39" s="20"/>
      <c r="J39" s="11"/>
    </row>
    <row r="40" spans="1:14" ht="42" customHeight="1" x14ac:dyDescent="0.25">
      <c r="A40" s="10"/>
      <c r="B40" s="77" t="s">
        <v>66</v>
      </c>
      <c r="C40" s="78"/>
      <c r="D40" s="78"/>
      <c r="E40" s="78"/>
      <c r="F40" s="78"/>
      <c r="G40" s="79"/>
      <c r="H40" s="40"/>
      <c r="I40" s="20"/>
      <c r="J40" s="11"/>
    </row>
    <row r="41" spans="1:14" ht="42" customHeight="1" x14ac:dyDescent="0.25">
      <c r="A41" s="16" t="s">
        <v>73</v>
      </c>
      <c r="B41" s="222" t="str">
        <f>CONCATENATE(C4," / ",C6)</f>
        <v xml:space="preserve"> / </v>
      </c>
      <c r="C41" s="223"/>
      <c r="D41" s="223"/>
      <c r="E41" s="223"/>
      <c r="F41" s="224"/>
      <c r="G41" s="17"/>
      <c r="H41" s="20"/>
      <c r="I41" s="20"/>
      <c r="J41" s="11"/>
    </row>
    <row r="42" spans="1:14" ht="8.25" customHeight="1" thickBot="1" x14ac:dyDescent="0.3">
      <c r="A42" s="225"/>
      <c r="B42" s="225"/>
      <c r="C42" s="225"/>
      <c r="D42" s="225"/>
      <c r="E42" s="225"/>
      <c r="F42" s="225"/>
      <c r="G42" s="39"/>
      <c r="H42" s="20"/>
      <c r="I42" s="70"/>
      <c r="J42" s="11"/>
    </row>
    <row r="43" spans="1:14" ht="25.5" customHeight="1" x14ac:dyDescent="0.25">
      <c r="A43" s="20"/>
      <c r="B43" s="144" t="s">
        <v>52</v>
      </c>
      <c r="C43" s="145"/>
      <c r="D43" s="108">
        <v>30</v>
      </c>
      <c r="E43" s="109"/>
      <c r="F43" s="98">
        <f>IF(F14&lt;0,0,F14)</f>
        <v>0</v>
      </c>
      <c r="G43" s="20"/>
      <c r="H43" s="20"/>
      <c r="I43" s="181" t="str">
        <f>IF(F43="","Kérem legyen szíves kiszámolni a tanulmányi eredmény pontszámát a fent megadott számítási módszernek megfelelően !"," ")</f>
        <v xml:space="preserve"> </v>
      </c>
      <c r="J43" s="11"/>
      <c r="L43" s="1">
        <f>IF(D29=0,IF(D30=0,D31,D30),D29)</f>
        <v>75</v>
      </c>
    </row>
    <row r="44" spans="1:14" ht="9" customHeight="1" thickBot="1" x14ac:dyDescent="0.3">
      <c r="A44" s="20"/>
      <c r="B44" s="101"/>
      <c r="C44" s="102"/>
      <c r="D44" s="110"/>
      <c r="E44" s="111"/>
      <c r="F44" s="99"/>
      <c r="G44" s="20"/>
      <c r="H44" s="20"/>
      <c r="I44" s="181"/>
      <c r="J44" s="11"/>
      <c r="L44" s="1">
        <f>IF(D30=0,D31,D30)</f>
        <v>50</v>
      </c>
    </row>
    <row r="45" spans="1:14" ht="31.5" hidden="1" customHeight="1" thickBot="1" x14ac:dyDescent="0.3">
      <c r="A45" s="20"/>
      <c r="B45" s="80" t="s">
        <v>59</v>
      </c>
      <c r="C45" s="81"/>
      <c r="D45" s="110"/>
      <c r="E45" s="111"/>
      <c r="F45" s="99"/>
      <c r="G45" s="20"/>
      <c r="H45" s="20"/>
      <c r="I45" s="181"/>
      <c r="J45" s="11"/>
    </row>
    <row r="46" spans="1:14" ht="59.25" hidden="1" customHeight="1" thickBot="1" x14ac:dyDescent="0.3">
      <c r="A46" s="20"/>
      <c r="B46" s="80" t="s">
        <v>57</v>
      </c>
      <c r="C46" s="81"/>
      <c r="D46" s="110"/>
      <c r="E46" s="111"/>
      <c r="F46" s="99"/>
      <c r="G46" s="20"/>
      <c r="H46" s="20"/>
      <c r="I46" s="181"/>
      <c r="J46" s="11"/>
    </row>
    <row r="47" spans="1:14" ht="6" hidden="1" customHeight="1" thickBot="1" x14ac:dyDescent="0.3">
      <c r="A47" s="20"/>
      <c r="B47" s="82"/>
      <c r="C47" s="83"/>
      <c r="D47" s="110"/>
      <c r="E47" s="111"/>
      <c r="F47" s="99"/>
      <c r="G47" s="20"/>
      <c r="H47" s="20"/>
      <c r="I47" s="181"/>
      <c r="J47" s="56"/>
    </row>
    <row r="48" spans="1:14" ht="49.5" hidden="1" customHeight="1" thickBot="1" x14ac:dyDescent="0.3">
      <c r="A48" s="20"/>
      <c r="B48" s="80" t="s">
        <v>58</v>
      </c>
      <c r="C48" s="81"/>
      <c r="D48" s="110"/>
      <c r="E48" s="111"/>
      <c r="F48" s="99"/>
      <c r="G48" s="20"/>
      <c r="H48" s="20"/>
      <c r="I48" s="181"/>
      <c r="J48" s="11"/>
    </row>
    <row r="49" spans="1:10" ht="9" customHeight="1" thickBot="1" x14ac:dyDescent="0.3">
      <c r="A49" s="20"/>
      <c r="B49" s="71"/>
      <c r="C49" s="72"/>
      <c r="D49" s="110"/>
      <c r="E49" s="111"/>
      <c r="F49" s="99"/>
      <c r="G49" s="20"/>
      <c r="H49" s="20"/>
      <c r="I49" s="181"/>
      <c r="J49" s="11"/>
    </row>
    <row r="50" spans="1:10" ht="21" customHeight="1" thickBot="1" x14ac:dyDescent="0.3">
      <c r="A50" s="20"/>
      <c r="B50" s="80" t="s">
        <v>60</v>
      </c>
      <c r="C50" s="81"/>
      <c r="D50" s="110"/>
      <c r="E50" s="111"/>
      <c r="F50" s="99"/>
      <c r="G50" s="20"/>
      <c r="H50" s="20"/>
      <c r="I50" s="181"/>
      <c r="J50" s="11"/>
    </row>
    <row r="51" spans="1:10" ht="64.5" customHeight="1" thickBot="1" x14ac:dyDescent="0.3">
      <c r="A51" s="20"/>
      <c r="B51" s="80" t="s">
        <v>75</v>
      </c>
      <c r="C51" s="81"/>
      <c r="D51" s="110"/>
      <c r="E51" s="111"/>
      <c r="F51" s="99"/>
      <c r="G51" s="20"/>
      <c r="H51" s="20"/>
      <c r="I51" s="181"/>
      <c r="J51" s="11"/>
    </row>
    <row r="52" spans="1:10" ht="6" customHeight="1" thickBot="1" x14ac:dyDescent="0.3">
      <c r="A52" s="20"/>
      <c r="B52" s="82"/>
      <c r="C52" s="83"/>
      <c r="D52" s="110"/>
      <c r="E52" s="111"/>
      <c r="F52" s="99"/>
      <c r="G52" s="20"/>
      <c r="H52" s="20"/>
      <c r="I52" s="181"/>
      <c r="J52" s="11"/>
    </row>
    <row r="53" spans="1:10" ht="49.5" customHeight="1" thickBot="1" x14ac:dyDescent="0.3">
      <c r="A53" s="20"/>
      <c r="B53" s="80" t="s">
        <v>61</v>
      </c>
      <c r="C53" s="81"/>
      <c r="D53" s="110"/>
      <c r="E53" s="111"/>
      <c r="F53" s="99"/>
      <c r="G53" s="20"/>
      <c r="H53" s="20"/>
      <c r="I53" s="181"/>
      <c r="J53" s="11"/>
    </row>
    <row r="54" spans="1:10" ht="10.5" customHeight="1" thickBot="1" x14ac:dyDescent="0.3">
      <c r="A54" s="20"/>
      <c r="B54" s="156"/>
      <c r="C54" s="157"/>
      <c r="D54" s="189"/>
      <c r="E54" s="190"/>
      <c r="F54" s="100"/>
      <c r="G54" s="20"/>
      <c r="H54" s="20"/>
      <c r="I54" s="181"/>
      <c r="J54" s="11"/>
    </row>
    <row r="55" spans="1:10" ht="10.5" customHeight="1" thickBot="1" x14ac:dyDescent="0.3">
      <c r="A55" s="20"/>
      <c r="B55" s="73"/>
      <c r="C55" s="73"/>
      <c r="D55" s="74"/>
      <c r="E55" s="74"/>
      <c r="F55" s="75"/>
      <c r="G55" s="20"/>
      <c r="H55" s="20"/>
      <c r="I55" s="70"/>
      <c r="J55" s="11"/>
    </row>
    <row r="56" spans="1:10" ht="33" customHeight="1" x14ac:dyDescent="0.25">
      <c r="A56" s="20"/>
      <c r="B56" s="172" t="s">
        <v>53</v>
      </c>
      <c r="C56" s="173"/>
      <c r="D56" s="108">
        <v>30</v>
      </c>
      <c r="E56" s="109"/>
      <c r="F56" s="91"/>
      <c r="G56" s="20"/>
      <c r="H56" s="20"/>
      <c r="I56" s="181" t="str">
        <f>IF(F56="","- kitölteni a tudományos tevékenységért járó pontszámot !"," ")</f>
        <v>- kitölteni a tudományos tevékenységért járó pontszámot !</v>
      </c>
      <c r="J56" s="11"/>
    </row>
    <row r="57" spans="1:10" ht="15.75" thickBot="1" x14ac:dyDescent="0.3">
      <c r="A57" s="20"/>
      <c r="B57" s="193"/>
      <c r="C57" s="194"/>
      <c r="D57" s="110"/>
      <c r="E57" s="111"/>
      <c r="F57" s="92"/>
      <c r="G57" s="20"/>
      <c r="H57" s="20"/>
      <c r="I57" s="181"/>
      <c r="J57" s="11"/>
    </row>
    <row r="58" spans="1:10" ht="39" customHeight="1" thickBot="1" x14ac:dyDescent="0.3">
      <c r="A58" s="20"/>
      <c r="B58" s="89" t="s">
        <v>31</v>
      </c>
      <c r="C58" s="90"/>
      <c r="D58" s="110"/>
      <c r="E58" s="111"/>
      <c r="F58" s="92"/>
      <c r="G58" s="20"/>
      <c r="H58" s="20"/>
      <c r="I58" s="181"/>
      <c r="J58" s="11"/>
    </row>
    <row r="59" spans="1:10" ht="15.75" thickBot="1" x14ac:dyDescent="0.3">
      <c r="A59" s="20"/>
      <c r="B59" s="87" t="s">
        <v>5</v>
      </c>
      <c r="C59" s="88"/>
      <c r="D59" s="110"/>
      <c r="E59" s="111"/>
      <c r="F59" s="92"/>
      <c r="G59" s="20"/>
      <c r="H59" s="20"/>
      <c r="I59" s="181"/>
      <c r="J59" s="11"/>
    </row>
    <row r="60" spans="1:10" ht="15.75" thickBot="1" x14ac:dyDescent="0.3">
      <c r="A60" s="20"/>
      <c r="B60" s="87" t="s">
        <v>6</v>
      </c>
      <c r="C60" s="88"/>
      <c r="D60" s="110"/>
      <c r="E60" s="111"/>
      <c r="F60" s="92"/>
      <c r="G60" s="20"/>
      <c r="H60" s="20"/>
      <c r="I60" s="181"/>
      <c r="J60" s="11"/>
    </row>
    <row r="61" spans="1:10" ht="15.75" thickBot="1" x14ac:dyDescent="0.3">
      <c r="A61" s="20"/>
      <c r="B61" s="87" t="s">
        <v>7</v>
      </c>
      <c r="C61" s="88"/>
      <c r="D61" s="110"/>
      <c r="E61" s="111"/>
      <c r="F61" s="92"/>
      <c r="G61" s="20"/>
      <c r="H61" s="20"/>
      <c r="I61" s="181"/>
      <c r="J61" s="11"/>
    </row>
    <row r="62" spans="1:10" ht="15.75" thickBot="1" x14ac:dyDescent="0.3">
      <c r="A62" s="20"/>
      <c r="B62" s="87" t="s">
        <v>8</v>
      </c>
      <c r="C62" s="88"/>
      <c r="D62" s="110"/>
      <c r="E62" s="111"/>
      <c r="F62" s="92"/>
      <c r="G62" s="20"/>
      <c r="H62" s="20"/>
      <c r="I62" s="181"/>
      <c r="J62" s="11"/>
    </row>
    <row r="63" spans="1:10" ht="15.75" thickBot="1" x14ac:dyDescent="0.3">
      <c r="A63" s="20"/>
      <c r="B63" s="87" t="s">
        <v>9</v>
      </c>
      <c r="C63" s="88"/>
      <c r="D63" s="110"/>
      <c r="E63" s="111"/>
      <c r="F63" s="92"/>
      <c r="G63" s="20"/>
      <c r="H63" s="20"/>
      <c r="I63" s="181"/>
      <c r="J63" s="11"/>
    </row>
    <row r="64" spans="1:10" ht="30" customHeight="1" thickBot="1" x14ac:dyDescent="0.3">
      <c r="A64" s="20"/>
      <c r="B64" s="87" t="s">
        <v>10</v>
      </c>
      <c r="C64" s="88"/>
      <c r="D64" s="110"/>
      <c r="E64" s="111"/>
      <c r="F64" s="92"/>
      <c r="G64" s="20"/>
      <c r="H64" s="20"/>
      <c r="I64" s="181"/>
      <c r="J64" s="11"/>
    </row>
    <row r="65" spans="1:10" ht="15.75" thickBot="1" x14ac:dyDescent="0.3">
      <c r="A65" s="20"/>
      <c r="B65" s="87" t="s">
        <v>11</v>
      </c>
      <c r="C65" s="88"/>
      <c r="D65" s="110"/>
      <c r="E65" s="111"/>
      <c r="F65" s="92"/>
      <c r="G65" s="20"/>
      <c r="H65" s="20"/>
      <c r="I65" s="181"/>
      <c r="J65" s="11"/>
    </row>
    <row r="66" spans="1:10" ht="15.75" thickBot="1" x14ac:dyDescent="0.3">
      <c r="A66" s="20"/>
      <c r="B66" s="87" t="s">
        <v>12</v>
      </c>
      <c r="C66" s="88"/>
      <c r="D66" s="110"/>
      <c r="E66" s="111"/>
      <c r="F66" s="92"/>
      <c r="G66" s="20"/>
      <c r="H66" s="20"/>
      <c r="I66" s="181"/>
      <c r="J66" s="11"/>
    </row>
    <row r="67" spans="1:10" ht="15.75" thickBot="1" x14ac:dyDescent="0.3">
      <c r="A67" s="20"/>
      <c r="B67" s="174" t="s">
        <v>13</v>
      </c>
      <c r="C67" s="175"/>
      <c r="D67" s="189"/>
      <c r="E67" s="190"/>
      <c r="F67" s="93"/>
      <c r="G67" s="21"/>
      <c r="H67" s="20"/>
      <c r="I67" s="181"/>
      <c r="J67" s="11"/>
    </row>
    <row r="68" spans="1:10" ht="8.25" customHeight="1" thickBot="1" x14ac:dyDescent="0.3">
      <c r="A68" s="86"/>
      <c r="B68" s="86"/>
      <c r="C68" s="86"/>
      <c r="D68" s="86"/>
      <c r="E68" s="86"/>
      <c r="F68" s="86"/>
      <c r="G68" s="86"/>
      <c r="H68" s="20"/>
      <c r="I68" s="54"/>
      <c r="J68" s="11"/>
    </row>
    <row r="69" spans="1:10" ht="15.75" thickBot="1" x14ac:dyDescent="0.3">
      <c r="A69" s="20"/>
      <c r="B69" s="162" t="s">
        <v>54</v>
      </c>
      <c r="C69" s="163"/>
      <c r="D69" s="108">
        <v>5</v>
      </c>
      <c r="E69" s="109"/>
      <c r="F69" s="91"/>
      <c r="G69" s="20"/>
      <c r="H69" s="20"/>
      <c r="I69" s="180" t="str">
        <f>IF(F69="","- kitölteni a  pontszámot !"," ")</f>
        <v>- kitölteni a  pontszámot !</v>
      </c>
      <c r="J69" s="11"/>
    </row>
    <row r="70" spans="1:10" ht="15.75" thickBot="1" x14ac:dyDescent="0.3">
      <c r="A70" s="20"/>
      <c r="B70" s="160" t="s">
        <v>14</v>
      </c>
      <c r="C70" s="161"/>
      <c r="D70" s="110"/>
      <c r="E70" s="111"/>
      <c r="F70" s="92"/>
      <c r="G70" s="20"/>
      <c r="H70" s="20"/>
      <c r="I70" s="180"/>
      <c r="J70" s="11"/>
    </row>
    <row r="71" spans="1:10" ht="15.75" thickBot="1" x14ac:dyDescent="0.3">
      <c r="A71" s="20"/>
      <c r="B71" s="158" t="s">
        <v>70</v>
      </c>
      <c r="C71" s="159"/>
      <c r="D71" s="110"/>
      <c r="E71" s="111"/>
      <c r="F71" s="92"/>
      <c r="G71" s="20"/>
      <c r="H71" s="20"/>
      <c r="I71" s="180"/>
      <c r="J71" s="11"/>
    </row>
    <row r="72" spans="1:10" ht="15.75" thickBot="1" x14ac:dyDescent="0.3">
      <c r="A72" s="20"/>
      <c r="B72" s="182"/>
      <c r="C72" s="183"/>
      <c r="D72" s="189"/>
      <c r="E72" s="190"/>
      <c r="F72" s="93"/>
      <c r="G72" s="20"/>
      <c r="H72" s="20"/>
      <c r="I72" s="180"/>
      <c r="J72" s="11"/>
    </row>
    <row r="73" spans="1:10" ht="16.5" customHeight="1" thickBot="1" x14ac:dyDescent="0.3">
      <c r="A73" s="20"/>
      <c r="B73" s="150" t="s">
        <v>71</v>
      </c>
      <c r="C73" s="151"/>
      <c r="D73" s="108">
        <v>4</v>
      </c>
      <c r="E73" s="109"/>
      <c r="F73" s="91"/>
      <c r="G73" s="20"/>
      <c r="H73" s="20"/>
      <c r="I73" s="180" t="str">
        <f>IF(F73="","- kitölteni a pontszámot !"," ")</f>
        <v>- kitölteni a pontszámot !</v>
      </c>
      <c r="J73" s="11"/>
    </row>
    <row r="74" spans="1:10" ht="15.75" thickBot="1" x14ac:dyDescent="0.3">
      <c r="A74" s="20"/>
      <c r="B74" s="148"/>
      <c r="C74" s="149"/>
      <c r="D74" s="110"/>
      <c r="E74" s="111"/>
      <c r="F74" s="92"/>
      <c r="G74" s="20"/>
      <c r="H74" s="20"/>
      <c r="I74" s="180"/>
      <c r="J74" s="11"/>
    </row>
    <row r="75" spans="1:10" ht="15.75" thickBot="1" x14ac:dyDescent="0.3">
      <c r="A75" s="20"/>
      <c r="B75" s="170" t="s">
        <v>16</v>
      </c>
      <c r="C75" s="171"/>
      <c r="D75" s="110"/>
      <c r="E75" s="111"/>
      <c r="F75" s="92"/>
      <c r="G75" s="20"/>
      <c r="H75" s="20"/>
      <c r="I75" s="180"/>
      <c r="J75" s="11"/>
    </row>
    <row r="76" spans="1:10" ht="15.75" thickBot="1" x14ac:dyDescent="0.3">
      <c r="A76" s="20"/>
      <c r="B76" s="148"/>
      <c r="C76" s="149"/>
      <c r="D76" s="110"/>
      <c r="E76" s="111"/>
      <c r="F76" s="92"/>
      <c r="G76" s="20"/>
      <c r="H76" s="20"/>
      <c r="I76" s="180"/>
      <c r="J76" s="11"/>
    </row>
    <row r="77" spans="1:10" ht="42.75" customHeight="1" thickBot="1" x14ac:dyDescent="0.3">
      <c r="A77" s="20"/>
      <c r="B77" s="117" t="s">
        <v>35</v>
      </c>
      <c r="C77" s="118"/>
      <c r="D77" s="110"/>
      <c r="E77" s="111"/>
      <c r="F77" s="92"/>
      <c r="G77" s="20"/>
      <c r="H77" s="20"/>
      <c r="I77" s="180"/>
      <c r="J77" s="11"/>
    </row>
    <row r="78" spans="1:10" ht="15.75" thickBot="1" x14ac:dyDescent="0.3">
      <c r="A78" s="20"/>
      <c r="B78" s="195"/>
      <c r="C78" s="196"/>
      <c r="D78" s="189"/>
      <c r="E78" s="190"/>
      <c r="F78" s="93"/>
      <c r="G78" s="20"/>
      <c r="H78" s="20"/>
      <c r="I78" s="180"/>
      <c r="J78" s="11"/>
    </row>
    <row r="79" spans="1:10" ht="15.75" thickBot="1" x14ac:dyDescent="0.3">
      <c r="A79" s="20"/>
      <c r="B79" s="150" t="s">
        <v>55</v>
      </c>
      <c r="C79" s="151"/>
      <c r="D79" s="108">
        <v>6</v>
      </c>
      <c r="E79" s="109"/>
      <c r="F79" s="91"/>
      <c r="G79" s="20"/>
      <c r="H79" s="20"/>
      <c r="I79" s="180" t="str">
        <f>IF(F79="","- megadni a nyelvtudásért járó  pontszámot !"," ")</f>
        <v>- megadni a nyelvtudásért járó  pontszámot !</v>
      </c>
      <c r="J79" s="11"/>
    </row>
    <row r="80" spans="1:10" ht="15.75" thickBot="1" x14ac:dyDescent="0.3">
      <c r="A80" s="20"/>
      <c r="B80" s="84" t="s">
        <v>17</v>
      </c>
      <c r="C80" s="85"/>
      <c r="D80" s="110"/>
      <c r="E80" s="111"/>
      <c r="F80" s="92"/>
      <c r="G80" s="20"/>
      <c r="H80" s="20"/>
      <c r="I80" s="180"/>
      <c r="J80" s="11"/>
    </row>
    <row r="81" spans="1:10" ht="15.75" thickBot="1" x14ac:dyDescent="0.3">
      <c r="A81" s="20"/>
      <c r="B81" s="84" t="s">
        <v>18</v>
      </c>
      <c r="C81" s="85"/>
      <c r="D81" s="110"/>
      <c r="E81" s="111"/>
      <c r="F81" s="92"/>
      <c r="G81" s="20"/>
      <c r="H81" s="20"/>
      <c r="I81" s="180"/>
      <c r="J81" s="11"/>
    </row>
    <row r="82" spans="1:10" ht="15.75" thickBot="1" x14ac:dyDescent="0.3">
      <c r="A82" s="20"/>
      <c r="B82" s="148" t="s">
        <v>19</v>
      </c>
      <c r="C82" s="149"/>
      <c r="D82" s="110"/>
      <c r="E82" s="111"/>
      <c r="F82" s="92"/>
      <c r="G82" s="20"/>
      <c r="H82" s="20"/>
      <c r="I82" s="180"/>
      <c r="J82" s="11"/>
    </row>
    <row r="83" spans="1:10" ht="15.75" thickBot="1" x14ac:dyDescent="0.3">
      <c r="A83" s="20"/>
      <c r="B83" s="168"/>
      <c r="C83" s="169"/>
      <c r="D83" s="189"/>
      <c r="E83" s="190"/>
      <c r="F83" s="93"/>
      <c r="G83" s="20"/>
      <c r="H83" s="20"/>
      <c r="I83" s="180"/>
      <c r="J83" s="11"/>
    </row>
    <row r="84" spans="1:10" ht="15.75" x14ac:dyDescent="0.25">
      <c r="A84" s="10"/>
      <c r="B84" s="29" t="s">
        <v>15</v>
      </c>
      <c r="C84" s="29"/>
      <c r="D84" s="29"/>
      <c r="E84" s="11"/>
      <c r="F84" s="11"/>
      <c r="G84" s="12"/>
      <c r="H84" s="20"/>
      <c r="I84" s="20"/>
      <c r="J84" s="11"/>
    </row>
    <row r="85" spans="1:10" ht="51" customHeight="1" x14ac:dyDescent="0.25">
      <c r="A85" s="10"/>
      <c r="B85" s="139" t="s">
        <v>68</v>
      </c>
      <c r="C85" s="139"/>
      <c r="D85" s="139"/>
      <c r="E85" s="139"/>
      <c r="F85" s="139"/>
      <c r="G85" s="140"/>
      <c r="H85" s="40"/>
      <c r="I85" s="20"/>
      <c r="J85" s="11"/>
    </row>
    <row r="86" spans="1:10" ht="15.75" x14ac:dyDescent="0.25">
      <c r="A86" s="10"/>
      <c r="B86" s="141" t="s">
        <v>72</v>
      </c>
      <c r="C86" s="141"/>
      <c r="D86" s="141"/>
      <c r="E86" s="141"/>
      <c r="F86" s="141"/>
      <c r="G86" s="12"/>
      <c r="H86" s="20"/>
      <c r="I86" s="20"/>
      <c r="J86" s="11"/>
    </row>
    <row r="87" spans="1:10" ht="51" customHeight="1" x14ac:dyDescent="0.25">
      <c r="A87" s="10"/>
      <c r="B87" s="141" t="s">
        <v>69</v>
      </c>
      <c r="C87" s="141"/>
      <c r="D87" s="141"/>
      <c r="E87" s="141"/>
      <c r="F87" s="141"/>
      <c r="G87" s="12"/>
      <c r="H87" s="40"/>
      <c r="I87" s="20"/>
      <c r="J87" s="11"/>
    </row>
    <row r="88" spans="1:10" ht="42" customHeight="1" x14ac:dyDescent="0.25">
      <c r="A88" s="10"/>
      <c r="B88" s="136" t="str">
        <f>CONCATENATE(C4," / ",C6)</f>
        <v xml:space="preserve"> / </v>
      </c>
      <c r="C88" s="137"/>
      <c r="D88" s="137"/>
      <c r="E88" s="137"/>
      <c r="F88" s="138"/>
      <c r="G88" s="12"/>
      <c r="H88" s="20"/>
      <c r="I88" s="20"/>
      <c r="J88" s="11"/>
    </row>
    <row r="89" spans="1:10" ht="5.25" customHeight="1" thickBot="1" x14ac:dyDescent="0.3">
      <c r="A89" s="10"/>
      <c r="B89" s="59"/>
      <c r="C89" s="59"/>
      <c r="D89" s="59"/>
      <c r="E89" s="60"/>
      <c r="F89" s="60"/>
      <c r="G89" s="12"/>
      <c r="H89" s="20"/>
      <c r="I89" s="20"/>
      <c r="J89" s="11"/>
    </row>
    <row r="90" spans="1:10" ht="15.75" thickBot="1" x14ac:dyDescent="0.3">
      <c r="A90" s="20"/>
      <c r="B90" s="166" t="s">
        <v>56</v>
      </c>
      <c r="C90" s="167"/>
      <c r="D90" s="108">
        <v>25</v>
      </c>
      <c r="E90" s="109"/>
      <c r="F90" s="91"/>
      <c r="G90" s="20"/>
      <c r="H90" s="20"/>
      <c r="I90" s="180" t="str">
        <f>IF(F90="","- megadni a kutatási terv pontszámát !"," ")</f>
        <v>- megadni a kutatási terv pontszámát !</v>
      </c>
      <c r="J90" s="11"/>
    </row>
    <row r="91" spans="1:10" ht="87" customHeight="1" thickBot="1" x14ac:dyDescent="0.3">
      <c r="A91" s="20"/>
      <c r="B91" s="164" t="s">
        <v>74</v>
      </c>
      <c r="C91" s="165"/>
      <c r="D91" s="110"/>
      <c r="E91" s="111"/>
      <c r="F91" s="92"/>
      <c r="G91" s="20"/>
      <c r="H91" s="20"/>
      <c r="I91" s="180"/>
      <c r="J91" s="11"/>
    </row>
    <row r="92" spans="1:10" ht="15.75" thickBot="1" x14ac:dyDescent="0.3">
      <c r="A92" s="20"/>
      <c r="B92" s="186"/>
      <c r="C92" s="187"/>
      <c r="D92" s="110"/>
      <c r="E92" s="111"/>
      <c r="F92" s="92"/>
      <c r="G92" s="20"/>
      <c r="H92" s="20"/>
      <c r="I92" s="180"/>
      <c r="J92" s="11"/>
    </row>
    <row r="93" spans="1:10" ht="21" customHeight="1" thickBot="1" x14ac:dyDescent="0.3">
      <c r="A93" s="20"/>
      <c r="B93" s="184" t="s">
        <v>37</v>
      </c>
      <c r="C93" s="185"/>
      <c r="D93" s="112">
        <f>D43+D56+D69+D73+D79+D90+D35</f>
        <v>400</v>
      </c>
      <c r="E93" s="112"/>
      <c r="F93" s="58">
        <f>F43+F56+F69+F73+F79+F90+F35</f>
        <v>0</v>
      </c>
      <c r="G93" s="20"/>
      <c r="H93" s="20"/>
      <c r="I93" s="20"/>
      <c r="J93" s="11"/>
    </row>
    <row r="94" spans="1:10" ht="9" customHeight="1" thickBot="1" x14ac:dyDescent="0.3">
      <c r="A94" s="10"/>
      <c r="B94" s="59"/>
      <c r="C94" s="59"/>
      <c r="D94" s="59"/>
      <c r="E94" s="60"/>
      <c r="F94" s="60"/>
      <c r="G94" s="12"/>
      <c r="H94" s="20"/>
      <c r="I94" s="20"/>
      <c r="J94" s="11"/>
    </row>
    <row r="95" spans="1:10" ht="41.25" customHeight="1" thickBot="1" x14ac:dyDescent="0.3">
      <c r="A95" s="20"/>
      <c r="B95" s="105" t="s">
        <v>62</v>
      </c>
      <c r="C95" s="106"/>
      <c r="D95" s="106"/>
      <c r="E95" s="106"/>
      <c r="F95" s="107"/>
      <c r="G95" s="20"/>
      <c r="H95" s="20"/>
      <c r="I95" s="20"/>
      <c r="J95" s="11"/>
    </row>
    <row r="96" spans="1:10" ht="58.5" customHeight="1" thickBot="1" x14ac:dyDescent="0.3">
      <c r="A96" s="20"/>
      <c r="B96" s="113" t="s">
        <v>80</v>
      </c>
      <c r="C96" s="113"/>
      <c r="D96" s="114">
        <v>5</v>
      </c>
      <c r="E96" s="113"/>
      <c r="F96" s="61"/>
      <c r="G96" s="20"/>
      <c r="H96" s="20"/>
      <c r="I96" s="43" t="str">
        <f>IF(F96="","- kitölteni a tudományos tevékenységért járó pontszámot ! (0 / 5 pont )"," ")</f>
        <v>- kitölteni a tudományos tevékenységért járó pontszámot ! (0 / 5 pont )</v>
      </c>
      <c r="J96" s="11"/>
    </row>
    <row r="97" spans="1:10" ht="9" customHeight="1" x14ac:dyDescent="0.25">
      <c r="A97" s="10"/>
      <c r="B97" s="59"/>
      <c r="C97" s="59"/>
      <c r="D97" s="59"/>
      <c r="E97" s="60"/>
      <c r="F97" s="60"/>
      <c r="G97" s="12"/>
      <c r="H97" s="20"/>
      <c r="I97" s="20"/>
      <c r="J97" s="11"/>
    </row>
    <row r="98" spans="1:10" ht="51" customHeight="1" x14ac:dyDescent="0.25">
      <c r="A98" s="31"/>
      <c r="B98" s="226" t="s">
        <v>42</v>
      </c>
      <c r="C98" s="119"/>
      <c r="D98" s="120"/>
      <c r="E98" s="120"/>
      <c r="F98" s="121"/>
      <c r="G98" s="32"/>
      <c r="H98" s="20"/>
      <c r="I98" s="43" t="str">
        <f>IF(C98="","- Kérem válasszon a legördíthető listából!",)</f>
        <v>- Kérem válasszon a legördíthető listából!</v>
      </c>
      <c r="J98" s="11"/>
    </row>
    <row r="99" spans="1:10" ht="5.25" customHeight="1" x14ac:dyDescent="0.25">
      <c r="A99" s="16"/>
      <c r="B99" s="68"/>
      <c r="C99" s="68"/>
      <c r="D99" s="68"/>
      <c r="E99" s="11"/>
      <c r="F99" s="11"/>
      <c r="G99" s="17"/>
      <c r="H99" s="20"/>
      <c r="I99" s="20"/>
      <c r="J99" s="11"/>
    </row>
    <row r="100" spans="1:10" ht="51" customHeight="1" x14ac:dyDescent="0.25">
      <c r="A100" s="31"/>
      <c r="B100" s="226" t="s">
        <v>43</v>
      </c>
      <c r="C100" s="122"/>
      <c r="D100" s="123"/>
      <c r="E100" s="123"/>
      <c r="F100" s="124"/>
      <c r="G100" s="32"/>
      <c r="H100" s="20"/>
      <c r="I100" s="69" t="s">
        <v>44</v>
      </c>
      <c r="J100" s="11"/>
    </row>
    <row r="101" spans="1:10" ht="9" customHeight="1" x14ac:dyDescent="0.25">
      <c r="A101" s="10"/>
      <c r="B101" s="59"/>
      <c r="C101" s="59"/>
      <c r="D101" s="59"/>
      <c r="E101" s="60"/>
      <c r="F101" s="60"/>
      <c r="G101" s="12"/>
      <c r="H101" s="20"/>
      <c r="I101" s="20"/>
      <c r="J101" s="11"/>
    </row>
    <row r="102" spans="1:10" ht="28.5" customHeight="1" x14ac:dyDescent="0.25">
      <c r="A102" s="31"/>
      <c r="B102" s="227" t="s">
        <v>39</v>
      </c>
      <c r="C102" s="227"/>
      <c r="D102" s="227"/>
      <c r="E102" s="227"/>
      <c r="F102" s="227"/>
      <c r="G102" s="32"/>
      <c r="H102" s="20"/>
      <c r="I102" s="20"/>
      <c r="J102" s="11"/>
    </row>
    <row r="103" spans="1:10" ht="213.75" customHeight="1" x14ac:dyDescent="0.25">
      <c r="A103" s="27"/>
      <c r="B103" s="115"/>
      <c r="C103" s="115"/>
      <c r="D103" s="115"/>
      <c r="E103" s="116"/>
      <c r="F103" s="116"/>
      <c r="G103" s="27"/>
      <c r="H103" s="20"/>
      <c r="I103" s="43" t="str">
        <f>IF(B103="","- kitölteni a szöveges indoklás mezőt (B91-es cella) 
Cellán belüli szöveges tartalom tördelése: ALT +ENTER !"," ")</f>
        <v>- kitölteni a szöveges indoklás mezőt (B91-es cella) 
Cellán belüli szöveges tartalom tördelése: ALT +ENTER !</v>
      </c>
      <c r="J103" s="11"/>
    </row>
    <row r="104" spans="1:10" ht="185.25" customHeight="1" x14ac:dyDescent="0.25">
      <c r="A104" s="20"/>
      <c r="B104" s="115"/>
      <c r="C104" s="115"/>
      <c r="D104" s="115"/>
      <c r="E104" s="116"/>
      <c r="F104" s="116"/>
      <c r="G104" s="20"/>
      <c r="H104" s="20"/>
      <c r="I104" s="20"/>
      <c r="J104" s="11"/>
    </row>
    <row r="105" spans="1:10" x14ac:dyDescent="0.25">
      <c r="A105" s="33"/>
      <c r="B105" s="34"/>
      <c r="C105" s="34"/>
      <c r="D105" s="34"/>
      <c r="E105" s="28"/>
      <c r="F105" s="28"/>
      <c r="G105" s="35"/>
      <c r="H105" s="20"/>
      <c r="I105" s="20"/>
      <c r="J105" s="11"/>
    </row>
    <row r="106" spans="1:10" x14ac:dyDescent="0.25">
      <c r="A106" s="10"/>
      <c r="B106" s="188" t="s">
        <v>20</v>
      </c>
      <c r="C106" s="188"/>
      <c r="D106" s="188"/>
      <c r="E106" s="188"/>
      <c r="F106" s="188"/>
      <c r="G106" s="12"/>
      <c r="H106" s="20"/>
      <c r="I106" s="20"/>
      <c r="J106" s="11"/>
    </row>
    <row r="107" spans="1:10" x14ac:dyDescent="0.25">
      <c r="A107" s="10"/>
      <c r="B107" s="36"/>
      <c r="C107" s="36"/>
      <c r="D107" s="36"/>
      <c r="E107" s="11"/>
      <c r="F107" s="11"/>
      <c r="G107" s="12"/>
      <c r="H107" s="20"/>
      <c r="I107" s="20"/>
      <c r="J107" s="11"/>
    </row>
    <row r="108" spans="1:10" ht="61.5" customHeight="1" x14ac:dyDescent="0.25">
      <c r="A108" s="10"/>
      <c r="B108" s="197" t="s">
        <v>21</v>
      </c>
      <c r="C108" s="197"/>
      <c r="D108" s="197"/>
      <c r="E108" s="197"/>
      <c r="F108" s="197"/>
      <c r="G108" s="12"/>
      <c r="H108" s="20"/>
      <c r="I108" s="20"/>
      <c r="J108" s="11"/>
    </row>
    <row r="109" spans="1:10" x14ac:dyDescent="0.25">
      <c r="A109" s="10"/>
      <c r="B109" s="30"/>
      <c r="C109" s="30"/>
      <c r="D109" s="30"/>
      <c r="E109" s="11"/>
      <c r="F109" s="11"/>
      <c r="G109" s="12"/>
      <c r="H109" s="20"/>
      <c r="I109" s="20"/>
      <c r="J109" s="11"/>
    </row>
    <row r="110" spans="1:10" x14ac:dyDescent="0.25">
      <c r="A110" s="10"/>
      <c r="B110" s="30"/>
      <c r="C110" s="30"/>
      <c r="D110" s="30"/>
      <c r="E110" s="11"/>
      <c r="F110" s="11"/>
      <c r="G110" s="12"/>
      <c r="H110" s="20"/>
      <c r="I110" s="20"/>
      <c r="J110" s="11"/>
    </row>
    <row r="111" spans="1:10" x14ac:dyDescent="0.25">
      <c r="A111" s="10"/>
      <c r="B111" s="67" t="s">
        <v>22</v>
      </c>
      <c r="C111" s="30"/>
      <c r="D111" s="30"/>
      <c r="E111" s="11"/>
      <c r="F111" s="11"/>
      <c r="G111" s="12"/>
      <c r="H111" s="20"/>
      <c r="I111" s="42" t="str">
        <f>IF(B111="Kelt:  ……………………………","- kitölteni a keltezés mezőt (B99 cella)!"," ")</f>
        <v>- kitölteni a keltezés mezőt (B99 cella)!</v>
      </c>
      <c r="J111" s="11"/>
    </row>
    <row r="112" spans="1:10" x14ac:dyDescent="0.25">
      <c r="A112" s="10"/>
      <c r="B112" s="30"/>
      <c r="C112" s="30"/>
      <c r="D112" s="30"/>
      <c r="E112" s="11"/>
      <c r="F112" s="11"/>
      <c r="G112" s="12"/>
      <c r="H112" s="20"/>
      <c r="I112" s="20"/>
      <c r="J112" s="11"/>
    </row>
    <row r="113" spans="1:10" x14ac:dyDescent="0.25">
      <c r="A113" s="10"/>
      <c r="B113" s="37"/>
      <c r="C113" s="37"/>
      <c r="D113" s="49"/>
      <c r="E113" s="191" t="s">
        <v>23</v>
      </c>
      <c r="F113" s="192"/>
      <c r="G113" s="12"/>
      <c r="H113" s="20"/>
      <c r="I113" s="20"/>
      <c r="J113" s="11"/>
    </row>
    <row r="114" spans="1:10" x14ac:dyDescent="0.25">
      <c r="A114" s="16"/>
      <c r="B114" s="38"/>
      <c r="C114" s="38"/>
      <c r="D114" s="50"/>
      <c r="E114" s="178"/>
      <c r="F114" s="179"/>
      <c r="G114" s="17"/>
      <c r="H114" s="20"/>
      <c r="I114" s="42" t="str">
        <f>IF(E114="","- kitölteni a név mezőt (D104-es cella)!"," ")</f>
        <v>- kitölteni a név mezőt (D104-es cella)!</v>
      </c>
      <c r="J114" s="11"/>
    </row>
    <row r="115" spans="1:10" x14ac:dyDescent="0.25">
      <c r="A115" s="16"/>
      <c r="B115" s="38"/>
      <c r="C115" s="38"/>
      <c r="D115" s="50"/>
      <c r="E115" s="146" t="s">
        <v>28</v>
      </c>
      <c r="F115" s="147"/>
      <c r="G115" s="17"/>
      <c r="H115" s="21"/>
      <c r="I115" s="21"/>
      <c r="J115" s="11"/>
    </row>
  </sheetData>
  <sheetProtection algorithmName="SHA-512" hashValue="ApC/ZnUVyodSXfEsP4/YdyPjJVPNYWEVriIjzlREnZkTYqOTPpORhD9uC8clepeL6L4YGM2fDLRKImvpojH6nA==" saltValue="1YIWhPXMdu4sfIacMjCRiA==" spinCount="100000" sheet="1" selectLockedCells="1"/>
  <mergeCells count="120">
    <mergeCell ref="D33:E33"/>
    <mergeCell ref="C23:F23"/>
    <mergeCell ref="I10:I11"/>
    <mergeCell ref="A1:G2"/>
    <mergeCell ref="I1:I2"/>
    <mergeCell ref="B20:F20"/>
    <mergeCell ref="I14:I16"/>
    <mergeCell ref="B18:F18"/>
    <mergeCell ref="C4:F4"/>
    <mergeCell ref="C6:F6"/>
    <mergeCell ref="B10:B11"/>
    <mergeCell ref="C10:F11"/>
    <mergeCell ref="C8:F8"/>
    <mergeCell ref="B12:F12"/>
    <mergeCell ref="C16:F16"/>
    <mergeCell ref="E114:F114"/>
    <mergeCell ref="I90:I92"/>
    <mergeCell ref="I79:I83"/>
    <mergeCell ref="I73:I78"/>
    <mergeCell ref="I69:I72"/>
    <mergeCell ref="I56:I67"/>
    <mergeCell ref="I43:I54"/>
    <mergeCell ref="B88:F88"/>
    <mergeCell ref="B72:C72"/>
    <mergeCell ref="B93:C93"/>
    <mergeCell ref="B92:C92"/>
    <mergeCell ref="B106:F106"/>
    <mergeCell ref="D79:E83"/>
    <mergeCell ref="D73:E78"/>
    <mergeCell ref="D69:E72"/>
    <mergeCell ref="D56:E67"/>
    <mergeCell ref="D43:E54"/>
    <mergeCell ref="B76:C76"/>
    <mergeCell ref="E113:F113"/>
    <mergeCell ref="B57:C57"/>
    <mergeCell ref="B63:C63"/>
    <mergeCell ref="B78:C78"/>
    <mergeCell ref="B45:C45"/>
    <mergeCell ref="B108:F108"/>
    <mergeCell ref="E115:F115"/>
    <mergeCell ref="B74:C74"/>
    <mergeCell ref="B73:C73"/>
    <mergeCell ref="B25:C26"/>
    <mergeCell ref="B54:C54"/>
    <mergeCell ref="B47:C47"/>
    <mergeCell ref="B71:C71"/>
    <mergeCell ref="B70:C70"/>
    <mergeCell ref="B69:C69"/>
    <mergeCell ref="B91:C91"/>
    <mergeCell ref="B90:C90"/>
    <mergeCell ref="B83:C83"/>
    <mergeCell ref="B82:C82"/>
    <mergeCell ref="B81:C81"/>
    <mergeCell ref="D26:E26"/>
    <mergeCell ref="B75:C75"/>
    <mergeCell ref="B79:C79"/>
    <mergeCell ref="B56:C56"/>
    <mergeCell ref="B67:C67"/>
    <mergeCell ref="B66:C66"/>
    <mergeCell ref="B65:C65"/>
    <mergeCell ref="B64:C64"/>
    <mergeCell ref="D25:E25"/>
    <mergeCell ref="B28:C28"/>
    <mergeCell ref="B104:F104"/>
    <mergeCell ref="C98:F98"/>
    <mergeCell ref="C100:F100"/>
    <mergeCell ref="D27:F27"/>
    <mergeCell ref="F25:F26"/>
    <mergeCell ref="B31:C31"/>
    <mergeCell ref="D31:E31"/>
    <mergeCell ref="B32:C32"/>
    <mergeCell ref="D32:E32"/>
    <mergeCell ref="B33:C33"/>
    <mergeCell ref="B27:C27"/>
    <mergeCell ref="B30:C30"/>
    <mergeCell ref="D30:E30"/>
    <mergeCell ref="B41:F41"/>
    <mergeCell ref="B38:G38"/>
    <mergeCell ref="B39:G39"/>
    <mergeCell ref="B40:G40"/>
    <mergeCell ref="B85:G85"/>
    <mergeCell ref="B86:F86"/>
    <mergeCell ref="B87:F87"/>
    <mergeCell ref="B29:C29"/>
    <mergeCell ref="D28:E28"/>
    <mergeCell ref="D29:E29"/>
    <mergeCell ref="B43:C43"/>
    <mergeCell ref="B34:C34"/>
    <mergeCell ref="F90:F92"/>
    <mergeCell ref="B95:F95"/>
    <mergeCell ref="D90:E92"/>
    <mergeCell ref="D93:E93"/>
    <mergeCell ref="B96:C96"/>
    <mergeCell ref="D96:E96"/>
    <mergeCell ref="B102:F102"/>
    <mergeCell ref="B103:F103"/>
    <mergeCell ref="B77:C77"/>
    <mergeCell ref="D34:E34"/>
    <mergeCell ref="B35:C35"/>
    <mergeCell ref="D35:E35"/>
    <mergeCell ref="F43:F54"/>
    <mergeCell ref="F56:F67"/>
    <mergeCell ref="F69:F72"/>
    <mergeCell ref="F73:F78"/>
    <mergeCell ref="B48:C48"/>
    <mergeCell ref="B46:C46"/>
    <mergeCell ref="B44:C44"/>
    <mergeCell ref="B37:G37"/>
    <mergeCell ref="B50:C50"/>
    <mergeCell ref="B51:C51"/>
    <mergeCell ref="B52:C52"/>
    <mergeCell ref="B53:C53"/>
    <mergeCell ref="B80:C80"/>
    <mergeCell ref="A68:G68"/>
    <mergeCell ref="B62:C62"/>
    <mergeCell ref="B61:C61"/>
    <mergeCell ref="B60:C60"/>
    <mergeCell ref="B59:C59"/>
    <mergeCell ref="B58:C58"/>
    <mergeCell ref="F79:F83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9" fitToHeight="5" orientation="portrait" r:id="rId1"/>
  <rowBreaks count="2" manualBreakCount="2">
    <brk id="40" max="6" man="1"/>
    <brk id="87" max="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'.'!$C$1:$C$10</xm:f>
          </x14:formula1>
          <xm:sqref>C9:F9</xm:sqref>
        </x14:dataValidation>
        <x14:dataValidation type="list" allowBlank="1" showInputMessage="1" showErrorMessage="1" xr:uid="{1643058D-488A-4BD4-AFE8-7E076D6DE6D5}">
          <x14:formula1>
            <xm:f>'.'!$A$8:$A$9</xm:f>
          </x14:formula1>
          <xm:sqref>C98:C99 C101</xm:sqref>
        </x14:dataValidation>
        <x14:dataValidation type="list" allowBlank="1" showInputMessage="1" showErrorMessage="1" xr:uid="{F0DA939C-1C5C-47A4-9AD1-A7581AE3DF6F}">
          <x14:formula1>
            <xm:f>'.'!$C$1:$C$2</xm:f>
          </x14:formula1>
          <xm:sqref>C8:F8</xm:sqref>
        </x14:dataValidation>
        <x14:dataValidation type="list" allowBlank="1" showInputMessage="1" showErrorMessage="1" xr:uid="{00000000-0002-0000-0000-000001000000}">
          <x14:formula1>
            <xm:f>'.'!A1:A2</xm:f>
          </x14:formula1>
          <xm:sqref>C10:D11</xm:sqref>
        </x14:dataValidation>
        <x14:dataValidation type="list" allowBlank="1" showInputMessage="1" showErrorMessage="1" xr:uid="{00000000-0002-0000-0000-000002000000}">
          <x14:formula1>
            <xm:f>'.'!B1:B2</xm:f>
          </x14:formula1>
          <xm:sqref>E10:F11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C3" sqref="C3"/>
    </sheetView>
  </sheetViews>
  <sheetFormatPr defaultRowHeight="15" x14ac:dyDescent="0.25"/>
  <cols>
    <col min="1" max="1" width="37.7109375" style="2" customWidth="1"/>
    <col min="3" max="3" width="49.85546875" style="2" customWidth="1"/>
  </cols>
  <sheetData>
    <row r="1" spans="1:3" ht="45" x14ac:dyDescent="0.25">
      <c r="A1" s="2" t="s">
        <v>26</v>
      </c>
      <c r="C1" s="4" t="s">
        <v>76</v>
      </c>
    </row>
    <row r="2" spans="1:3" ht="45" x14ac:dyDescent="0.25">
      <c r="A2" s="2" t="s">
        <v>27</v>
      </c>
      <c r="C2" s="4" t="s">
        <v>77</v>
      </c>
    </row>
    <row r="3" spans="1:3" x14ac:dyDescent="0.25">
      <c r="C3" s="4"/>
    </row>
    <row r="4" spans="1:3" x14ac:dyDescent="0.25">
      <c r="C4" s="4"/>
    </row>
    <row r="5" spans="1:3" x14ac:dyDescent="0.25">
      <c r="C5" s="4"/>
    </row>
    <row r="6" spans="1:3" x14ac:dyDescent="0.25">
      <c r="C6" s="4"/>
    </row>
    <row r="7" spans="1:3" x14ac:dyDescent="0.25">
      <c r="C7" s="4"/>
    </row>
    <row r="8" spans="1:3" ht="30" x14ac:dyDescent="0.25">
      <c r="A8" s="2" t="s">
        <v>40</v>
      </c>
      <c r="C8" s="4"/>
    </row>
    <row r="9" spans="1:3" ht="30" x14ac:dyDescent="0.25">
      <c r="A9" s="2" t="s">
        <v>41</v>
      </c>
      <c r="C9" s="4"/>
    </row>
    <row r="10" spans="1:3" x14ac:dyDescent="0.25">
      <c r="C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Munka1</vt:lpstr>
      <vt:lpstr>.</vt:lpstr>
      <vt:lpstr>Munka1!_GoBack</vt:lpstr>
      <vt:lpstr>Munka1!Nyomtatási_terület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Eszter</dc:creator>
  <cp:lastModifiedBy>Kovács Eszter</cp:lastModifiedBy>
  <cp:lastPrinted>2021-03-23T11:17:17Z</cp:lastPrinted>
  <dcterms:created xsi:type="dcterms:W3CDTF">2018-08-24T06:38:57Z</dcterms:created>
  <dcterms:modified xsi:type="dcterms:W3CDTF">2022-05-19T06:30:42Z</dcterms:modified>
</cp:coreProperties>
</file>